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8"/>
  <workbookPr/>
  <bookViews>
    <workbookView xWindow="0" yWindow="0" windowWidth="14400" windowHeight="9372" tabRatio="602" activeTab="1"/>
  </bookViews>
  <sheets>
    <sheet name="spis treści" sheetId="49" r:id="rId1"/>
    <sheet name="Tabl.1" sheetId="22" r:id="rId2"/>
    <sheet name="Tabl.2" sheetId="27" r:id="rId3"/>
    <sheet name="Tabl.3" sheetId="26" r:id="rId4"/>
    <sheet name="Tabl.4" sheetId="28" r:id="rId5"/>
    <sheet name="Tabl.5" sheetId="54" r:id="rId6"/>
    <sheet name="Tabl.6" sheetId="55" r:id="rId7"/>
    <sheet name="Tabl.7" sheetId="51" r:id="rId8"/>
    <sheet name="Wykres2" sheetId="43" state="hidden" r:id="rId9"/>
    <sheet name="Tabl.8" sheetId="52" r:id="rId10"/>
    <sheet name="Tabl.9" sheetId="53" r:id="rId11"/>
    <sheet name="Tabl.10" sheetId="45" r:id="rId12"/>
    <sheet name="Tabl.11" sheetId="48" r:id="rId13"/>
    <sheet name="Tabl.12" sheetId="44" r:id="rId14"/>
  </sheets>
  <definedNames/>
  <calcPr calcId="191029"/>
</workbook>
</file>

<file path=xl/sharedStrings.xml><?xml version="1.0" encoding="utf-8"?>
<sst xmlns="http://schemas.openxmlformats.org/spreadsheetml/2006/main" count="279" uniqueCount="169">
  <si>
    <t xml:space="preserve"> </t>
  </si>
  <si>
    <t>I</t>
  </si>
  <si>
    <t>II</t>
  </si>
  <si>
    <t>Liczba spraw</t>
  </si>
  <si>
    <t>Wierzytelności ogółem przyjęte do obsługi w 2017 r.</t>
  </si>
  <si>
    <t>Odzyskane wierzytelności ogółem w 2017 r.</t>
  </si>
  <si>
    <t>Wierzytelności konsumenckie przyjęte do obsługi w 2017 r.</t>
  </si>
  <si>
    <t>Wierzytelności korporacyjne przyjęte do obsługi w 2017 r.</t>
  </si>
  <si>
    <t>Wierzytelności konsumenckie odzyskane w 2017 r.</t>
  </si>
  <si>
    <t>Wierzytelności korporacyjne odzyskane w 2017 r.</t>
  </si>
  <si>
    <t>Wartość w tys. zł</t>
  </si>
  <si>
    <t>Wykres 1 Wierzytelności w 2017 r. według liczby spraw i wartości nominalnej</t>
  </si>
  <si>
    <t>Udział w liczbie prowadzonych spraw</t>
  </si>
  <si>
    <t>Udział w wartości nominalnej wierzytelności</t>
  </si>
  <si>
    <r>
      <rPr>
        <sz val="9"/>
        <rFont val="Fira Sans"/>
        <family val="2"/>
        <scheme val="minor"/>
      </rPr>
      <t>Wyszczególnienie</t>
    </r>
    <r>
      <rPr>
        <i/>
        <sz val="9"/>
        <color rgb="FF0070C0"/>
        <rFont val="Fira Sans"/>
        <family val="2"/>
        <scheme val="minor"/>
      </rPr>
      <t xml:space="preserve"> 
</t>
    </r>
  </si>
  <si>
    <r>
      <rPr>
        <sz val="9"/>
        <rFont val="Fira Sans"/>
        <family val="2"/>
        <scheme val="minor"/>
      </rPr>
      <t xml:space="preserve">Ogółem   </t>
    </r>
    <r>
      <rPr>
        <sz val="9"/>
        <color rgb="FF0070C0"/>
        <rFont val="Fira Sans"/>
        <family val="2"/>
        <scheme val="minor"/>
      </rPr>
      <t xml:space="preserve">                     </t>
    </r>
  </si>
  <si>
    <r>
      <rPr>
        <sz val="9"/>
        <rFont val="Fira Sans"/>
        <family val="2"/>
        <scheme val="minor"/>
      </rPr>
      <t>Ogółem liczba podmiotów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</si>
  <si>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>Działalność windykacyjna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</si>
  <si>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 xml:space="preserve">Spółka akcyjna 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</si>
  <si>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>Spółka z o. o.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</si>
  <si>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 xml:space="preserve">Spółka jawna 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</si>
  <si>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>Spółka cywilna</t>
    </r>
    <r>
      <rPr>
        <sz val="9"/>
        <color rgb="FF0070C0"/>
        <rFont val="Fira Sans"/>
        <family val="2"/>
        <scheme val="minor"/>
      </rPr>
      <t xml:space="preserve"> 
</t>
    </r>
  </si>
  <si>
    <r>
      <rPr>
        <sz val="9"/>
        <rFont val="Fira Sans"/>
        <family val="2"/>
        <scheme val="minor"/>
      </rPr>
      <t>Spółka komandytowa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</si>
  <si>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 xml:space="preserve">Osoba fizyczna </t>
    </r>
    <r>
      <rPr>
        <sz val="9"/>
        <color rgb="FF0070C0"/>
        <rFont val="Fira Sans"/>
        <family val="2"/>
        <scheme val="minor"/>
      </rPr>
      <t xml:space="preserve">
</t>
    </r>
  </si>
  <si>
    <t>Inne</t>
  </si>
  <si>
    <r>
      <rPr>
        <sz val="9"/>
        <color theme="1"/>
        <rFont val="Fira Sans"/>
        <family val="2"/>
        <scheme val="minor"/>
      </rPr>
      <t>Dominująca</t>
    </r>
    <r>
      <rPr>
        <i/>
        <sz val="9"/>
        <color rgb="FF0070C0"/>
        <rFont val="Fira Sans"/>
        <family val="2"/>
        <scheme val="minor"/>
      </rPr>
      <t xml:space="preserve">
</t>
    </r>
  </si>
  <si>
    <t xml:space="preserve">Ogółem </t>
  </si>
  <si>
    <t xml:space="preserve">Podmioty krajowe </t>
  </si>
  <si>
    <t xml:space="preserve">Podmioty zagraniczne </t>
  </si>
  <si>
    <r>
      <rPr>
        <sz val="9"/>
        <rFont val="Fira Sans"/>
        <family val="2"/>
        <scheme val="minor"/>
      </rPr>
      <t>Wyszczególnienie</t>
    </r>
    <r>
      <rPr>
        <i/>
        <sz val="9"/>
        <rFont val="Fira Sans"/>
        <family val="2"/>
        <scheme val="minor"/>
      </rPr>
      <t xml:space="preserve"> </t>
    </r>
    <r>
      <rPr>
        <i/>
        <sz val="9"/>
        <color rgb="FF00B050"/>
        <rFont val="Fira Sans"/>
        <family val="2"/>
        <scheme val="minor"/>
      </rPr>
      <t xml:space="preserve">
</t>
    </r>
  </si>
  <si>
    <t xml:space="preserve">Ogółem 
</t>
  </si>
  <si>
    <t xml:space="preserve">Osoby fizyczne </t>
  </si>
  <si>
    <r>
      <rPr>
        <sz val="9"/>
        <rFont val="Fira Sans"/>
        <family val="2"/>
        <scheme val="minor"/>
      </rPr>
      <t xml:space="preserve">Ogółem   </t>
    </r>
    <r>
      <rPr>
        <sz val="9"/>
        <color rgb="FFFF0000"/>
        <rFont val="Fira Sans"/>
        <family val="2"/>
        <scheme val="minor"/>
      </rPr>
      <t xml:space="preserve">                      </t>
    </r>
  </si>
  <si>
    <t>Jedyna</t>
  </si>
  <si>
    <t xml:space="preserve">Uboczna
</t>
  </si>
  <si>
    <r>
      <t xml:space="preserve">Dominująca
</t>
    </r>
    <r>
      <rPr>
        <i/>
        <sz val="9"/>
        <rFont val="Fira Sans"/>
        <family val="2"/>
        <scheme val="minor"/>
      </rPr>
      <t xml:space="preserve">
</t>
    </r>
  </si>
  <si>
    <t>Liczba pracujących osób</t>
  </si>
  <si>
    <t>na podstawie umowy o pracę, powołania, mianowania, wyboru</t>
  </si>
  <si>
    <t>Działalność windykacyjna</t>
  </si>
  <si>
    <t>WYSZCZEGÓLNIENIE</t>
  </si>
  <si>
    <t>Liczba podmiotów</t>
  </si>
  <si>
    <t>Przedsiębiorstwa prowadzące działalność windykacyjną</t>
  </si>
  <si>
    <t>jedyny rodzaj działalności</t>
  </si>
  <si>
    <t>dominujący rodzaj działalności</t>
  </si>
  <si>
    <t>uboczny rodzaj działalności</t>
  </si>
  <si>
    <t>Przynależność do grupy przedsiębiorstw</t>
  </si>
  <si>
    <t>jednostka dominująca</t>
  </si>
  <si>
    <t>jednostka zależna</t>
  </si>
  <si>
    <t>jednostka zależna i dominująca</t>
  </si>
  <si>
    <t>Liczba oddziałów oraz autoryzowanych przedstawicielstw</t>
  </si>
  <si>
    <t xml:space="preserve">Wyszczególnienie 
</t>
  </si>
  <si>
    <t xml:space="preserve"> Aktywa trwałe</t>
  </si>
  <si>
    <t>Aktywa obrotowe</t>
  </si>
  <si>
    <t>Należne wpłaty na kapitał podstawowy</t>
  </si>
  <si>
    <t>Udziały (akcje) własne</t>
  </si>
  <si>
    <t>AKTYWA RAZEM</t>
  </si>
  <si>
    <t>Kapitał (fundusz) własny</t>
  </si>
  <si>
    <t>Zobowiązania i rezerwy na zobowiązania</t>
  </si>
  <si>
    <t>PASYWA RAZEM</t>
  </si>
  <si>
    <t>w tys. zł</t>
  </si>
  <si>
    <t>Przychody z całokształtu działalności</t>
  </si>
  <si>
    <t>Koszty z całokształtu działalności</t>
  </si>
  <si>
    <t>Zysk brutto/strata brutto</t>
  </si>
  <si>
    <t>Zysk netto/strata netto</t>
  </si>
  <si>
    <t>Tablica 1. Podmioty prowadzące działalność windykacyjną według formy prawnej i zakresu działalności</t>
  </si>
  <si>
    <t>SPIS  TABLIC</t>
  </si>
  <si>
    <r>
      <rPr>
        <sz val="9"/>
        <rFont val="Fira Sans"/>
        <family val="2"/>
        <scheme val="minor"/>
      </rPr>
      <t>Uboczna</t>
    </r>
    <r>
      <rPr>
        <i/>
        <sz val="9"/>
        <color rgb="FF0070C0"/>
        <rFont val="Fira Sans"/>
        <family val="2"/>
        <scheme val="minor"/>
      </rPr>
      <t xml:space="preserve">
</t>
    </r>
  </si>
  <si>
    <r>
      <t>liczba spraw</t>
    </r>
    <r>
      <rPr>
        <i/>
        <sz val="9"/>
        <color theme="3"/>
        <rFont val="Fira Sans"/>
        <family val="2"/>
      </rPr>
      <t xml:space="preserve"> 
</t>
    </r>
    <r>
      <rPr>
        <i/>
        <sz val="9"/>
        <rFont val="Fira Sans"/>
        <family val="2"/>
      </rPr>
      <t xml:space="preserve">
</t>
    </r>
  </si>
  <si>
    <t>fundusze sekurytyzacyjne własne</t>
  </si>
  <si>
    <t>portfel własny</t>
  </si>
  <si>
    <t>Na zlecenie funduszy inwestycyjnych zewnętrznych</t>
  </si>
  <si>
    <t>* Wierzytelności powracające liczymy oddzielnie</t>
  </si>
  <si>
    <r>
      <t>Wierzytelności konsumenckie</t>
    </r>
    <r>
      <rPr>
        <vertAlign val="superscript"/>
        <sz val="9"/>
        <rFont val="Fira Sans"/>
        <family val="2"/>
      </rPr>
      <t>1</t>
    </r>
  </si>
  <si>
    <r>
      <t>Wierzytelności korporacyjne</t>
    </r>
    <r>
      <rPr>
        <vertAlign val="superscript"/>
        <sz val="9"/>
        <rFont val="Fira Sans"/>
        <family val="2"/>
      </rPr>
      <t xml:space="preserve">2 </t>
    </r>
  </si>
  <si>
    <t>Tablica 4. Podmioty prowadzące działalność windykacyjną według wybranych kryteriów</t>
  </si>
  <si>
    <t>Tablica 2. Liczba podmiotów prowadzących działalność windykacyjną według przeważającego udziałowca w kapitale podstawowym</t>
  </si>
  <si>
    <t>Tablica 3. Liczba pracujących zajmujących się działalnością windykacyjną w podmiotach według zakresu prowadzonej działalności</t>
  </si>
  <si>
    <r>
      <t>Wierzytelności konsumenckie</t>
    </r>
    <r>
      <rPr>
        <vertAlign val="superscript"/>
        <sz val="9"/>
        <rFont val="Fira Sans"/>
        <family val="2"/>
        <scheme val="minor"/>
      </rPr>
      <t>1</t>
    </r>
  </si>
  <si>
    <r>
      <t>Wierzytelności korporacyjne</t>
    </r>
    <r>
      <rPr>
        <vertAlign val="superscript"/>
        <sz val="9"/>
        <rFont val="Fira Sans"/>
        <family val="2"/>
        <scheme val="minor"/>
      </rPr>
      <t xml:space="preserve">2 </t>
    </r>
  </si>
  <si>
    <t>Banki</t>
  </si>
  <si>
    <t>Firmy pożyczkowe</t>
  </si>
  <si>
    <t>Jednostki samorządu terytorialnego</t>
  </si>
  <si>
    <t>Zakłady ubezpieczeń</t>
  </si>
  <si>
    <t>Operatorzy telekomunikacyjni, telewizji kablowych i cyfrowych</t>
  </si>
  <si>
    <t>Inni dostawcy usług masowych (elektryczność, woda, gaz)</t>
  </si>
  <si>
    <t>Inni wierzyciele</t>
  </si>
  <si>
    <t>Wierzytelności</t>
  </si>
  <si>
    <t>Pożyczka zewnętrzna</t>
  </si>
  <si>
    <t>Pożyczka wewnętrzna</t>
  </si>
  <si>
    <t>Obligacje korporacyjne</t>
  </si>
  <si>
    <t xml:space="preserve">Środki /przychody własne </t>
  </si>
  <si>
    <t>Kapitał własny</t>
  </si>
  <si>
    <t>-</t>
  </si>
  <si>
    <t>#</t>
  </si>
  <si>
    <t xml:space="preserve">Tablica 1. Podmioty prowadzące działalność windykacyjną według formy prawnej i zakresu działalności </t>
  </si>
  <si>
    <t>samozatrudnienia</t>
  </si>
  <si>
    <r>
      <t>Kredyt bankowy</t>
    </r>
    <r>
      <rPr>
        <i/>
        <sz val="9"/>
        <rFont val="Fira Sans"/>
        <family val="2"/>
      </rPr>
      <t xml:space="preserve"> 
</t>
    </r>
  </si>
  <si>
    <r>
      <rPr>
        <vertAlign val="superscript"/>
        <sz val="8"/>
        <rFont val="Fira Sans"/>
        <family val="2"/>
      </rPr>
      <t>1</t>
    </r>
    <r>
      <rPr>
        <sz val="8"/>
        <rFont val="Fira Sans"/>
        <family val="2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b/>
        <i/>
        <vertAlign val="superscript"/>
        <sz val="8"/>
        <color rgb="FF7030A0"/>
        <rFont val="Fira Sans"/>
        <family val="2"/>
      </rPr>
      <t xml:space="preserve"> </t>
    </r>
  </si>
  <si>
    <r>
      <rPr>
        <vertAlign val="superscript"/>
        <sz val="8"/>
        <rFont val="Fira Sans"/>
        <family val="2"/>
      </rPr>
      <t>2</t>
    </r>
    <r>
      <rPr>
        <sz val="8"/>
        <rFont val="Fira Sans"/>
        <family val="2"/>
      </rPr>
      <t xml:space="preserve"> Nieuregulowane zobowiązania przedsiębiorstw dotyczące niepłacenia kontrahentom za zakupione towary, materiały lub wykonane usługi. Do tej kategorii należy zaliczyć także nieuregulowane zobowiązania wobec Skarbu Państwa.
</t>
    </r>
  </si>
  <si>
    <r>
      <rPr>
        <vertAlign val="superscript"/>
        <sz val="8"/>
        <rFont val="Fira Sans"/>
        <family val="2"/>
        <scheme val="minor"/>
      </rPr>
      <t>1</t>
    </r>
    <r>
      <rPr>
        <sz val="8"/>
        <rFont val="Fira Sans"/>
        <family val="2"/>
        <scheme val="minor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b/>
        <i/>
        <vertAlign val="superscript"/>
        <sz val="8"/>
        <color rgb="FF7030A0"/>
        <rFont val="Fira Sans"/>
        <family val="2"/>
        <scheme val="minor"/>
      </rPr>
      <t xml:space="preserve"> </t>
    </r>
  </si>
  <si>
    <r>
      <rPr>
        <vertAlign val="superscript"/>
        <sz val="8"/>
        <rFont val="Fira Sans"/>
        <family val="2"/>
        <scheme val="minor"/>
      </rPr>
      <t>2</t>
    </r>
    <r>
      <rPr>
        <sz val="8"/>
        <rFont val="Fira Sans"/>
        <family val="2"/>
        <scheme val="minor"/>
      </rPr>
      <t xml:space="preserve"> Nieuregulowane zobowiązania przedsiębiorstw dotyczące niepłacenia kontrahentom za zakupione towary, materiały lub wykonane usługi. Do tej kategorii należy zaliczyć także nieuregulowane zobowiązania wobec Skarbu Państwa.
</t>
    </r>
  </si>
  <si>
    <r>
      <rPr>
        <vertAlign val="superscript"/>
        <sz val="8"/>
        <rFont val="Fira Sans"/>
        <family val="2"/>
      </rPr>
      <t>3</t>
    </r>
    <r>
      <rPr>
        <sz val="8"/>
        <rFont val="Fira Sans"/>
        <family val="2"/>
      </rPr>
      <t xml:space="preserve"> Dane firm, prowadzących pełna księgowość, których działalność windykacyjna miała zakres jedyny lub dominujący.</t>
    </r>
  </si>
  <si>
    <t>Ogółem</t>
  </si>
  <si>
    <t>w %</t>
  </si>
  <si>
    <r>
      <rPr>
        <vertAlign val="superscript"/>
        <sz val="8"/>
        <rFont val="Fira Sans"/>
        <family val="2"/>
      </rPr>
      <t>3</t>
    </r>
    <r>
      <rPr>
        <sz val="8"/>
        <rFont val="Fira Sans"/>
        <family val="2"/>
      </rPr>
      <t xml:space="preserve"> Dane firm, prowadzących pełną księgowość, których działalność windykacyjna miała zakres jedyny lub dominujący.</t>
    </r>
  </si>
  <si>
    <t xml:space="preserve">Tablica 6. Liczba i wartość czynnych wierzytelności (wg wartości nominalnej) w obsłudze </t>
  </si>
  <si>
    <t xml:space="preserve">Stan w dniu 31 XII 2021              </t>
  </si>
  <si>
    <t xml:space="preserve">Stan w dniu 31 XII 2021         </t>
  </si>
  <si>
    <t>Tablica 5. Liczba i wartość wierzytelności (wg wartości nominalnej) przyjętych do obsługi w 2021 r.</t>
  </si>
  <si>
    <t xml:space="preserve">Tablica 7. Wartość odzyskanych wierzytelności z obsługiwanych w 2021 r. 
</t>
  </si>
  <si>
    <t>Tablica 8. Liczba i wartość wierzytelności przyjętych do obsługi według wierzycieli pierwotnych w 2021 r.</t>
  </si>
  <si>
    <t>Tablica 10. Źródła finansowania nabytych wierzytelności w 2021 r.</t>
  </si>
  <si>
    <t>Tablica 9. Koszty przypisane i związane bezpośrednio z obsługą wierzytelności (koszty sądowe, egzekucyjne i inne) w 2021 r.</t>
  </si>
  <si>
    <t>Tablica 7. Wartość odzyskanych wierzytelności z obsługiwanych w 2021 r.</t>
  </si>
  <si>
    <t>Tablica 10.Źródła finansowania nabytych wierzytelności w 2021 r.</t>
  </si>
  <si>
    <r>
      <t xml:space="preserve">4 </t>
    </r>
    <r>
      <rPr>
        <sz val="8"/>
        <rFont val="Fira Sans"/>
        <family val="2"/>
      </rPr>
      <t>W tej tablicy dane za 2020 r. są prezentowane dla zbiorowości badanej w 2021 r. i mogą różnić się od danych podanych w informacji zaprezentowanej w dniu 12.08.2021 r.</t>
    </r>
  </si>
  <si>
    <r>
      <t>Zakupione wierzytelności</t>
    </r>
    <r>
      <rPr>
        <i/>
        <sz val="9"/>
        <rFont val="Fira Sans"/>
        <family val="2"/>
      </rPr>
      <t xml:space="preserve">
(bezpośrednio lub pośrednio przez podmiot powiązany osobowo lub kapitałowo)</t>
    </r>
    <r>
      <rPr>
        <sz val="9"/>
        <rFont val="Fira Sans"/>
        <family val="2"/>
      </rPr>
      <t>, w tym:</t>
    </r>
  </si>
  <si>
    <r>
      <t xml:space="preserve">Przyjęte na zlecenie (inkaso)
</t>
    </r>
    <r>
      <rPr>
        <i/>
        <sz val="9"/>
        <rFont val="Fira Sans"/>
        <family val="2"/>
      </rPr>
      <t>(od podmiotów niepowiązanych osobowo lub kapitałowo)</t>
    </r>
  </si>
  <si>
    <r>
      <t>Banki</t>
    </r>
    <r>
      <rPr>
        <i/>
        <sz val="9"/>
        <color theme="3" tint="0.39998000860214233"/>
        <rFont val="Fira Sans"/>
        <family val="2"/>
      </rPr>
      <t xml:space="preserve"> </t>
    </r>
  </si>
  <si>
    <t xml:space="preserve">Instytucje finansowe (bez banków) </t>
  </si>
  <si>
    <t xml:space="preserve">Przedsiębiorstwa prywatne (bez instytucji finansowych) </t>
  </si>
  <si>
    <t xml:space="preserve">Inne </t>
  </si>
  <si>
    <r>
      <t xml:space="preserve">Zakupione wierzytelności
</t>
    </r>
    <r>
      <rPr>
        <i/>
        <sz val="9"/>
        <rFont val="Fira Sans"/>
        <family val="2"/>
      </rPr>
      <t>(bezpośrednio lub pośrednio przez podmiot powiązany osobowo lub kapitałowo)</t>
    </r>
    <r>
      <rPr>
        <sz val="9"/>
        <rFont val="Fira Sans"/>
        <family val="2"/>
      </rPr>
      <t>, w tym:</t>
    </r>
  </si>
  <si>
    <r>
      <t xml:space="preserve">Przyjęte na zlecenie (inkaso)*
</t>
    </r>
    <r>
      <rPr>
        <i/>
        <sz val="9"/>
        <rFont val="Fira Sans"/>
        <family val="2"/>
      </rPr>
      <t>(od podmiotów niepowiązanych osobowo lub kapitałowo)</t>
    </r>
  </si>
  <si>
    <t>Wyszczególnienie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</si>
  <si>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</si>
  <si>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</si>
  <si>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</si>
  <si>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</si>
  <si>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</si>
  <si>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Zapasy</t>
  </si>
  <si>
    <t>Należności krótkoterminowe</t>
  </si>
  <si>
    <t>Inwestycje krótkoterminowe</t>
  </si>
  <si>
    <t>Krótkoterminowe rozliczenia międzyokresowe</t>
  </si>
  <si>
    <t>Kapitał (fundusz) podstawowy</t>
  </si>
  <si>
    <t>Kapitał (fundusz) zapasowy</t>
  </si>
  <si>
    <t>Kapitał (fundusz) z aktualizacji wyceny</t>
  </si>
  <si>
    <t>Pozostałe kapitały (fundusze) rezerwowe</t>
  </si>
  <si>
    <t>Zysk/strata z lat ubiegłych</t>
  </si>
  <si>
    <t>Zysk/strata netto</t>
  </si>
  <si>
    <t>Odpisy z zysku netto w ciągu roku obrotowego</t>
  </si>
  <si>
    <t>Rezerwy na zobowiązania</t>
  </si>
  <si>
    <t>Zobowiązania długoterminowe</t>
  </si>
  <si>
    <t>Zobowiązania krótkoterminowe</t>
  </si>
  <si>
    <t>Rozliczenia międzyokresowe</t>
  </si>
  <si>
    <r>
      <t xml:space="preserve">Jedyny rodzaj działalności                       </t>
    </r>
    <r>
      <rPr>
        <i/>
        <sz val="9"/>
        <color rgb="FF000000"/>
        <rFont val="Fira Sans"/>
        <family val="2"/>
      </rPr>
      <t>(38 przedsiębiorstw)</t>
    </r>
  </si>
  <si>
    <r>
      <t xml:space="preserve">Dominujący rodzaj działalności </t>
    </r>
    <r>
      <rPr>
        <i/>
        <sz val="9"/>
        <color rgb="FF000000"/>
        <rFont val="Fira Sans"/>
        <family val="2"/>
      </rPr>
      <t>(23 przedsiębiorstwa)</t>
    </r>
  </si>
  <si>
    <r>
      <t xml:space="preserve">2020 </t>
    </r>
    <r>
      <rPr>
        <vertAlign val="superscript"/>
        <sz val="9"/>
        <color theme="1"/>
        <rFont val="Fira Sans"/>
        <family val="2"/>
      </rPr>
      <t>4</t>
    </r>
  </si>
  <si>
    <r>
      <rPr>
        <sz val="9"/>
        <rFont val="Fira Sans"/>
        <family val="2"/>
      </rPr>
      <t>stan w dniu 31 XII;</t>
    </r>
    <r>
      <rPr>
        <i/>
        <sz val="9"/>
        <rFont val="Fira Sans"/>
        <family val="2"/>
      </rPr>
      <t xml:space="preserve">     w tys. zł</t>
    </r>
  </si>
  <si>
    <r>
      <t xml:space="preserve">Ogółem 
</t>
    </r>
    <r>
      <rPr>
        <i/>
        <sz val="9"/>
        <color theme="1"/>
        <rFont val="Fira Sans"/>
        <family val="2"/>
      </rPr>
      <t>(61 przedsiębiorstw)</t>
    </r>
  </si>
  <si>
    <t>Przychody netto ze sprzedaży</t>
  </si>
  <si>
    <t>Pozostałe przychody operacyjne</t>
  </si>
  <si>
    <t>Przychody finansowe</t>
  </si>
  <si>
    <t>Koszty działalności operacyjnej</t>
  </si>
  <si>
    <t>Pozostałe koszty operacyjne</t>
  </si>
  <si>
    <t>Koszty finansowe</t>
  </si>
  <si>
    <r>
      <t xml:space="preserve">Jedyny rodzaj działalności       </t>
    </r>
    <r>
      <rPr>
        <i/>
        <sz val="9"/>
        <color rgb="FF000000"/>
        <rFont val="Fira Sans"/>
        <family val="2"/>
      </rPr>
      <t xml:space="preserve"> (38 przedsiębiorstw)</t>
    </r>
  </si>
  <si>
    <r>
      <t xml:space="preserve">2020 </t>
    </r>
    <r>
      <rPr>
        <vertAlign val="superscript"/>
        <sz val="9"/>
        <rFont val="Fira Sans"/>
        <family val="2"/>
      </rPr>
      <t>4</t>
    </r>
  </si>
  <si>
    <r>
      <t xml:space="preserve">Tablica 11. Wybrane pozycje bilansu </t>
    </r>
    <r>
      <rPr>
        <sz val="9"/>
        <rFont val="Czcionka tekstu podstawowego"/>
        <family val="2"/>
      </rPr>
      <t>61</t>
    </r>
    <r>
      <rPr>
        <sz val="9"/>
        <rFont val="Czcionka tekstu podstawowego"/>
        <family val="2"/>
      </rPr>
      <t xml:space="preserve"> podmiotów prowadzących działalność windykacyjną  </t>
    </r>
  </si>
  <si>
    <r>
      <t xml:space="preserve">Tablica 12. Wybrane pozycje rachunku zysku i strat </t>
    </r>
    <r>
      <rPr>
        <sz val="9"/>
        <rFont val="Czcionka tekstu podstawowego"/>
        <family val="2"/>
      </rPr>
      <t>61</t>
    </r>
    <r>
      <rPr>
        <sz val="9"/>
        <rFont val="Czcionka tekstu podstawowego"/>
        <family val="2"/>
      </rPr>
      <t xml:space="preserve"> podmiotów prowadzących działalność windykacyjną </t>
    </r>
  </si>
  <si>
    <t>umowy zlecenia, umowy agencyjnej, umowy 
o dzieło, kontraktu menadżerskiego i innych</t>
  </si>
  <si>
    <t>Tablica 9. Koszty przypisane i związane bezpośrednio z obsługą wierzytelności (koszty sądowe, egzekucyjne i inne) 
w 2021 r.</t>
  </si>
  <si>
    <r>
      <t xml:space="preserve">koszty prawne 
</t>
    </r>
    <r>
      <rPr>
        <i/>
        <sz val="9"/>
        <rFont val="Fira Sans"/>
        <family val="2"/>
        <scheme val="minor"/>
      </rPr>
      <t>w tys. z</t>
    </r>
    <r>
      <rPr>
        <sz val="9"/>
        <rFont val="Fira Sans"/>
        <family val="2"/>
        <scheme val="minor"/>
      </rPr>
      <t>ł</t>
    </r>
  </si>
  <si>
    <t xml:space="preserve">wartość nominalna 
w tys. zł 
</t>
  </si>
  <si>
    <r>
      <t xml:space="preserve">sumaryczna wartość portfela odzyskanego 
</t>
    </r>
    <r>
      <rPr>
        <i/>
        <sz val="9"/>
        <color theme="1"/>
        <rFont val="Fira Sans"/>
        <family val="2"/>
        <scheme val="minor"/>
      </rPr>
      <t>w tys. zł</t>
    </r>
  </si>
  <si>
    <t>wartość  
w tys. zł</t>
  </si>
  <si>
    <t xml:space="preserve">wartość 
w tys. zł 
</t>
  </si>
  <si>
    <r>
      <t xml:space="preserve">Tablica 11. Wybrane pozycje bilansu 61 podmiotów prowadzących działalność windykacyjną </t>
    </r>
    <r>
      <rPr>
        <b/>
        <vertAlign val="superscript"/>
        <sz val="9"/>
        <rFont val="Fira Sans"/>
        <family val="2"/>
      </rPr>
      <t xml:space="preserve">3 </t>
    </r>
  </si>
  <si>
    <r>
      <t xml:space="preserve">Tablica 12. Wybrane pozycje rachunku zysku i strat 61 podmiotów prowadzących działalność windykacyjną </t>
    </r>
    <r>
      <rPr>
        <b/>
        <vertAlign val="superscript"/>
        <sz val="9"/>
        <rFont val="Fira Sans"/>
        <family val="2"/>
      </rPr>
      <t>3</t>
    </r>
    <r>
      <rPr>
        <b/>
        <sz val="9"/>
        <rFont val="Fira Sans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</si>
</sst>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6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Fira Sans"/>
      <family val="2"/>
    </font>
    <font>
      <sz val="11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i/>
      <sz val="9"/>
      <name val="Fira Sans"/>
      <family val="2"/>
    </font>
    <font>
      <sz val="11"/>
      <name val="Fira Sans"/>
      <family val="2"/>
    </font>
    <font>
      <vertAlign val="superscript"/>
      <sz val="9"/>
      <name val="Fira Sans"/>
      <family val="2"/>
    </font>
    <font>
      <u val="single"/>
      <sz val="11"/>
      <color theme="10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rgb="FF000000"/>
      <name val="Fira Sans"/>
      <family val="2"/>
    </font>
    <font>
      <b/>
      <sz val="8"/>
      <color theme="1"/>
      <name val="Czcionka tekstu podstawowego"/>
      <family val="2"/>
    </font>
    <font>
      <sz val="8"/>
      <color theme="1"/>
      <name val="Fira Sans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sz val="11"/>
      <color theme="1"/>
      <name val="Fira Sans"/>
      <family val="2"/>
    </font>
    <font>
      <b/>
      <sz val="8"/>
      <color theme="1"/>
      <name val="Fira Sans"/>
      <family val="2"/>
    </font>
    <font>
      <sz val="9"/>
      <name val="Fira Sans"/>
      <family val="2"/>
      <scheme val="minor"/>
    </font>
    <font>
      <sz val="8"/>
      <name val="Czcionka tekstu podstawowego"/>
      <family val="2"/>
    </font>
    <font>
      <b/>
      <vertAlign val="superscript"/>
      <sz val="9"/>
      <name val="Fira Sans"/>
      <family val="2"/>
    </font>
    <font>
      <sz val="7"/>
      <name val="Fira Sans"/>
      <family val="2"/>
    </font>
    <font>
      <sz val="9"/>
      <color rgb="FFFF0000"/>
      <name val="Fira Sans"/>
      <family val="2"/>
    </font>
    <font>
      <strike/>
      <sz val="9"/>
      <color rgb="FFFF0000"/>
      <name val="Fira Sans"/>
      <family val="2"/>
    </font>
    <font>
      <sz val="8"/>
      <color rgb="FFFF0000"/>
      <name val="Fira Sans"/>
      <family val="2"/>
    </font>
    <font>
      <i/>
      <sz val="9"/>
      <color rgb="FFFF0000"/>
      <name val="Calibri"/>
      <family val="2"/>
    </font>
    <font>
      <b/>
      <sz val="9"/>
      <color rgb="FF0070C0"/>
      <name val="Fira Sans"/>
      <family val="2"/>
    </font>
    <font>
      <sz val="9"/>
      <color rgb="FF0070C0"/>
      <name val="Fira Sans"/>
      <family val="2"/>
    </font>
    <font>
      <i/>
      <sz val="9"/>
      <color theme="3" tint="0.39998000860214233"/>
      <name val="Fira Sans"/>
      <family val="2"/>
    </font>
    <font>
      <sz val="9"/>
      <color rgb="FFFF0000"/>
      <name val="Fira Sans"/>
      <family val="2"/>
      <scheme val="minor"/>
    </font>
    <font>
      <i/>
      <sz val="9"/>
      <color rgb="FF00B050"/>
      <name val="Fira Sans"/>
      <family val="2"/>
      <scheme val="minor"/>
    </font>
    <font>
      <sz val="9"/>
      <color rgb="FF0070C0"/>
      <name val="Fira Sans"/>
      <family val="2"/>
      <scheme val="minor"/>
    </font>
    <font>
      <b/>
      <sz val="9"/>
      <color rgb="FFFF0000"/>
      <name val="Fira Sans"/>
      <family val="2"/>
      <scheme val="minor"/>
    </font>
    <font>
      <i/>
      <sz val="9"/>
      <name val="Fira Sans"/>
      <family val="2"/>
      <scheme val="minor"/>
    </font>
    <font>
      <i/>
      <sz val="9"/>
      <color theme="3"/>
      <name val="Fira Sans"/>
      <family val="2"/>
    </font>
    <font>
      <i/>
      <sz val="9"/>
      <color rgb="FF0070C0"/>
      <name val="Fira Sans"/>
      <family val="2"/>
      <scheme val="minor"/>
    </font>
    <font>
      <sz val="9"/>
      <color theme="1"/>
      <name val="Fira Sans"/>
      <family val="2"/>
      <scheme val="minor"/>
    </font>
    <font>
      <b/>
      <sz val="9"/>
      <color rgb="FF7030A0"/>
      <name val="Fira Sans"/>
      <family val="2"/>
    </font>
    <font>
      <i/>
      <sz val="8"/>
      <color theme="1"/>
      <name val="Fira Sans"/>
      <family val="2"/>
    </font>
    <font>
      <u val="single"/>
      <sz val="9"/>
      <color theme="1"/>
      <name val="Fira Sans"/>
      <family val="2"/>
    </font>
    <font>
      <b/>
      <sz val="9"/>
      <name val="Fira Sans"/>
      <family val="2"/>
      <scheme val="minor"/>
    </font>
    <font>
      <sz val="9"/>
      <color rgb="FF000000"/>
      <name val="Fira Sans"/>
      <family val="2"/>
      <scheme val="minor"/>
    </font>
    <font>
      <vertAlign val="superscript"/>
      <sz val="9"/>
      <name val="Fira Sans"/>
      <family val="2"/>
      <scheme val="minor"/>
    </font>
    <font>
      <strike/>
      <sz val="9"/>
      <color rgb="FFFF0000"/>
      <name val="Fira Sans"/>
      <family val="2"/>
      <scheme val="minor"/>
    </font>
    <font>
      <sz val="11"/>
      <color rgb="FFFF0000"/>
      <name val="Czcionka tekstu podstawowego"/>
      <family val="2"/>
    </font>
    <font>
      <b/>
      <sz val="9"/>
      <color rgb="FF00B050"/>
      <name val="Fira Sans"/>
      <family val="2"/>
    </font>
    <font>
      <vertAlign val="superscript"/>
      <sz val="8"/>
      <name val="Fira Sans"/>
      <family val="2"/>
    </font>
    <font>
      <b/>
      <i/>
      <vertAlign val="superscript"/>
      <sz val="8"/>
      <color rgb="FF7030A0"/>
      <name val="Fira Sans"/>
      <family val="2"/>
    </font>
    <font>
      <sz val="8"/>
      <name val="Fira Sans"/>
      <family val="2"/>
      <scheme val="minor"/>
    </font>
    <font>
      <vertAlign val="superscript"/>
      <sz val="8"/>
      <name val="Fira Sans"/>
      <family val="2"/>
      <scheme val="minor"/>
    </font>
    <font>
      <b/>
      <i/>
      <vertAlign val="superscript"/>
      <sz val="8"/>
      <color rgb="FF7030A0"/>
      <name val="Fira Sans"/>
      <family val="2"/>
      <scheme val="minor"/>
    </font>
    <font>
      <sz val="8"/>
      <color rgb="FF00B050"/>
      <name val="Fira Sans"/>
      <family val="2"/>
    </font>
    <font>
      <sz val="11"/>
      <color rgb="FF00B050"/>
      <name val="Fira Sans"/>
      <family val="2"/>
    </font>
    <font>
      <i/>
      <sz val="9"/>
      <color theme="1"/>
      <name val="Fira Sans"/>
      <family val="2"/>
    </font>
    <font>
      <i/>
      <sz val="9"/>
      <color rgb="FF000000"/>
      <name val="Fira Sans"/>
      <family val="2"/>
    </font>
    <font>
      <vertAlign val="superscript"/>
      <sz val="9"/>
      <color theme="1"/>
      <name val="Fira Sans"/>
      <family val="2"/>
    </font>
    <font>
      <sz val="9"/>
      <name val="Czcionka tekstu podstawowego"/>
      <family val="2"/>
    </font>
    <font>
      <i/>
      <sz val="9"/>
      <color theme="1"/>
      <name val="Fira Sans"/>
      <family val="2"/>
      <scheme val="minor"/>
    </font>
    <font>
      <sz val="8"/>
      <color rgb="FF000000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>
        <color rgb="FFBFBFBF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247">
    <xf numFmtId="0" fontId="0" fillId="0" borderId="0" xfId="0"/>
    <xf numFmtId="164" fontId="11" fillId="0" borderId="0" xfId="21" applyNumberFormat="1" applyFont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/>
    <xf numFmtId="0" fontId="11" fillId="0" borderId="0" xfId="0" applyFont="1"/>
    <xf numFmtId="0" fontId="11" fillId="2" borderId="0" xfId="0" applyFont="1" applyFill="1"/>
    <xf numFmtId="0" fontId="11" fillId="3" borderId="0" xfId="0" applyFont="1" applyFill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/>
    <xf numFmtId="0" fontId="11" fillId="4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164" fontId="14" fillId="0" borderId="0" xfId="21" applyNumberFormat="1" applyFont="1"/>
    <xf numFmtId="3" fontId="12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3" fontId="6" fillId="0" borderId="0" xfId="0" applyNumberFormat="1" applyFont="1"/>
    <xf numFmtId="0" fontId="8" fillId="0" borderId="0" xfId="0" applyFont="1"/>
    <xf numFmtId="0" fontId="3" fillId="0" borderId="0" xfId="0" applyFont="1"/>
    <xf numFmtId="0" fontId="18" fillId="0" borderId="0" xfId="0" applyFont="1" applyBorder="1"/>
    <xf numFmtId="0" fontId="18" fillId="0" borderId="0" xfId="0" applyFont="1"/>
    <xf numFmtId="0" fontId="3" fillId="0" borderId="0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Border="1"/>
    <xf numFmtId="0" fontId="26" fillId="0" borderId="0" xfId="0" applyFont="1" applyBorder="1" applyAlignment="1">
      <alignment vertical="center" wrapText="1"/>
    </xf>
    <xf numFmtId="0" fontId="6" fillId="0" borderId="0" xfId="0" applyFont="1" applyFill="1"/>
    <xf numFmtId="0" fontId="28" fillId="0" borderId="0" xfId="0" applyFont="1"/>
    <xf numFmtId="0" fontId="27" fillId="0" borderId="0" xfId="0" applyFont="1"/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vertical="center"/>
    </xf>
    <xf numFmtId="0" fontId="38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right" vertical="center"/>
    </xf>
    <xf numFmtId="1" fontId="6" fillId="0" borderId="1" xfId="21" applyNumberFormat="1" applyFont="1" applyBorder="1" applyAlignment="1" quotePrefix="1">
      <alignment horizontal="right" vertical="center"/>
    </xf>
    <xf numFmtId="1" fontId="6" fillId="0" borderId="1" xfId="21" applyNumberFormat="1" applyFont="1" applyBorder="1" applyAlignment="1">
      <alignment horizontal="right" vertical="center"/>
    </xf>
    <xf numFmtId="0" fontId="6" fillId="0" borderId="5" xfId="0" applyFont="1" applyBorder="1" applyAlignment="1" quotePrefix="1">
      <alignment horizontal="right" vertical="center"/>
    </xf>
    <xf numFmtId="1" fontId="6" fillId="0" borderId="5" xfId="21" applyNumberFormat="1" applyFont="1" applyBorder="1" applyAlignment="1" quotePrefix="1">
      <alignment horizontal="right" vertical="center"/>
    </xf>
    <xf numFmtId="1" fontId="6" fillId="0" borderId="6" xfId="21" applyNumberFormat="1" applyFont="1" applyBorder="1" applyAlignment="1" quotePrefix="1">
      <alignment horizontal="right" vertical="center"/>
    </xf>
    <xf numFmtId="0" fontId="27" fillId="0" borderId="0" xfId="0" applyFont="1" applyAlignment="1">
      <alignment vertical="top"/>
    </xf>
    <xf numFmtId="0" fontId="22" fillId="0" borderId="0" xfId="0" applyFont="1" applyAlignment="1">
      <alignment vertical="top"/>
    </xf>
    <xf numFmtId="3" fontId="19" fillId="0" borderId="0" xfId="0" applyNumberFormat="1" applyFont="1"/>
    <xf numFmtId="3" fontId="15" fillId="0" borderId="3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indent="3"/>
    </xf>
    <xf numFmtId="0" fontId="6" fillId="0" borderId="0" xfId="0" applyFont="1" applyAlignment="1">
      <alignment vertical="top"/>
    </xf>
    <xf numFmtId="0" fontId="30" fillId="0" borderId="0" xfId="0" applyFont="1"/>
    <xf numFmtId="0" fontId="44" fillId="0" borderId="0" xfId="0" applyFont="1"/>
    <xf numFmtId="3" fontId="42" fillId="0" borderId="3" xfId="0" applyNumberFormat="1" applyFont="1" applyBorder="1" applyAlignment="1">
      <alignment horizontal="right" vertical="center"/>
    </xf>
    <xf numFmtId="1" fontId="23" fillId="0" borderId="0" xfId="0" applyNumberFormat="1" applyFont="1"/>
    <xf numFmtId="0" fontId="24" fillId="0" borderId="0" xfId="0" applyFont="1" applyAlignment="1">
      <alignment/>
    </xf>
    <xf numFmtId="0" fontId="8" fillId="0" borderId="0" xfId="0" applyFont="1" applyBorder="1"/>
    <xf numFmtId="2" fontId="8" fillId="0" borderId="0" xfId="0" applyNumberFormat="1" applyFont="1" applyBorder="1"/>
    <xf numFmtId="0" fontId="5" fillId="0" borderId="0" xfId="0" applyFont="1" applyBorder="1" applyAlignment="1">
      <alignment horizontal="left" vertical="top" wrapText="1"/>
    </xf>
    <xf numFmtId="1" fontId="45" fillId="0" borderId="0" xfId="0" applyNumberFormat="1" applyFont="1"/>
    <xf numFmtId="0" fontId="45" fillId="0" borderId="0" xfId="0" applyFont="1"/>
    <xf numFmtId="166" fontId="46" fillId="0" borderId="0" xfId="0" applyNumberFormat="1" applyFont="1" applyBorder="1" applyAlignment="1">
      <alignment horizontal="right" vertical="center"/>
    </xf>
    <xf numFmtId="0" fontId="46" fillId="0" borderId="0" xfId="0" applyFont="1"/>
    <xf numFmtId="0" fontId="6" fillId="0" borderId="5" xfId="0" applyFont="1" applyBorder="1" applyAlignment="1">
      <alignment horizontal="left" vertical="center" wrapText="1" indent="1"/>
    </xf>
    <xf numFmtId="0" fontId="19" fillId="0" borderId="0" xfId="0" applyFont="1" applyBorder="1"/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/>
    <xf numFmtId="0" fontId="24" fillId="0" borderId="0" xfId="0" applyFont="1" applyBorder="1"/>
    <xf numFmtId="3" fontId="23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3" fontId="24" fillId="0" borderId="0" xfId="0" applyNumberFormat="1" applyFont="1"/>
    <xf numFmtId="3" fontId="15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/>
    <xf numFmtId="0" fontId="4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/>
    <xf numFmtId="1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/>
    <xf numFmtId="3" fontId="6" fillId="0" borderId="4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4" xfId="0" applyNumberFormat="1" applyFont="1" applyBorder="1" applyAlignment="1">
      <alignment vertical="center"/>
    </xf>
    <xf numFmtId="0" fontId="52" fillId="0" borderId="0" xfId="0" applyFont="1"/>
    <xf numFmtId="1" fontId="52" fillId="0" borderId="0" xfId="0" applyNumberFormat="1" applyFont="1"/>
    <xf numFmtId="3" fontId="6" fillId="0" borderId="8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53" fillId="0" borderId="0" xfId="0" applyFont="1"/>
    <xf numFmtId="0" fontId="5" fillId="0" borderId="2" xfId="0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vertical="center"/>
    </xf>
    <xf numFmtId="0" fontId="32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3" fontId="15" fillId="0" borderId="8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3" fontId="42" fillId="0" borderId="8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1" fontId="6" fillId="0" borderId="3" xfId="0" applyNumberFormat="1" applyFont="1" applyFill="1" applyBorder="1" applyAlignment="1" applyProtection="1">
      <alignment horizontal="right" vertical="center"/>
      <protection/>
    </xf>
    <xf numFmtId="1" fontId="6" fillId="0" borderId="4" xfId="0" applyNumberFormat="1" applyFont="1" applyFill="1" applyBorder="1" applyAlignment="1" applyProtection="1">
      <alignment horizontal="right" vertical="center"/>
      <protection/>
    </xf>
    <xf numFmtId="1" fontId="6" fillId="0" borderId="8" xfId="0" applyNumberFormat="1" applyFont="1" applyFill="1" applyBorder="1" applyAlignment="1" applyProtection="1">
      <alignment horizontal="right" vertical="center"/>
      <protection/>
    </xf>
    <xf numFmtId="1" fontId="6" fillId="0" borderId="6" xfId="0" applyNumberFormat="1" applyFont="1" applyFill="1" applyBorder="1" applyAlignment="1" applyProtection="1">
      <alignment horizontal="right" vertical="center"/>
      <protection/>
    </xf>
    <xf numFmtId="1" fontId="6" fillId="0" borderId="4" xfId="21" applyNumberFormat="1" applyFont="1" applyBorder="1" applyAlignment="1">
      <alignment horizontal="right" vertical="center"/>
    </xf>
    <xf numFmtId="1" fontId="6" fillId="0" borderId="4" xfId="21" applyNumberFormat="1" applyFont="1" applyBorder="1" applyAlignment="1" quotePrefix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15" fillId="0" borderId="8" xfId="0" applyNumberFormat="1" applyFont="1" applyFill="1" applyBorder="1" applyAlignment="1" applyProtection="1">
      <alignment horizontal="right" vertical="center"/>
      <protection/>
    </xf>
    <xf numFmtId="3" fontId="15" fillId="0" borderId="6" xfId="0" applyNumberFormat="1" applyFont="1" applyFill="1" applyBorder="1" applyAlignment="1" applyProtection="1">
      <alignment horizontal="right" vertical="center"/>
      <protection/>
    </xf>
    <xf numFmtId="0" fontId="1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Border="1"/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 wrapText="1"/>
    </xf>
    <xf numFmtId="3" fontId="15" fillId="0" borderId="3" xfId="0" applyNumberFormat="1" applyFont="1" applyFill="1" applyBorder="1" applyAlignment="1" applyProtection="1">
      <alignment horizontal="right" vertical="center"/>
      <protection/>
    </xf>
    <xf numFmtId="3" fontId="15" fillId="0" borderId="3" xfId="0" applyNumberFormat="1" applyFont="1" applyFill="1" applyBorder="1" applyAlignment="1" applyProtection="1">
      <alignment vertical="center"/>
      <protection/>
    </xf>
    <xf numFmtId="3" fontId="15" fillId="0" borderId="7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3" xfId="0" applyNumberFormat="1" applyFont="1" applyBorder="1" applyAlignment="1">
      <alignment vertical="center" wrapText="1"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6" fillId="0" borderId="7" xfId="0" applyNumberFormat="1" applyFont="1" applyFill="1" applyBorder="1" applyAlignment="1" applyProtection="1">
      <alignment vertical="center"/>
      <protection/>
    </xf>
    <xf numFmtId="3" fontId="15" fillId="0" borderId="4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Border="1" applyAlignment="1">
      <alignment/>
    </xf>
    <xf numFmtId="3" fontId="6" fillId="0" borderId="7" xfId="0" applyNumberFormat="1" applyFont="1" applyBorder="1"/>
    <xf numFmtId="3" fontId="15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16" fillId="0" borderId="4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Border="1"/>
    <xf numFmtId="3" fontId="6" fillId="0" borderId="4" xfId="0" applyNumberFormat="1" applyFont="1" applyFill="1" applyBorder="1" applyAlignment="1" applyProtection="1">
      <alignment vertical="center"/>
      <protection/>
    </xf>
    <xf numFmtId="3" fontId="6" fillId="0" borderId="8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 vertical="center"/>
      <protection/>
    </xf>
    <xf numFmtId="3" fontId="6" fillId="0" borderId="6" xfId="0" applyNumberFormat="1" applyFont="1" applyFill="1" applyBorder="1" applyAlignment="1" applyProtection="1">
      <alignment horizontal="right" vertical="center"/>
      <protection/>
    </xf>
    <xf numFmtId="3" fontId="37" fillId="0" borderId="3" xfId="0" applyNumberFormat="1" applyFont="1" applyBorder="1" applyAlignment="1">
      <alignment vertical="center"/>
    </xf>
    <xf numFmtId="3" fontId="37" fillId="0" borderId="4" xfId="0" applyNumberFormat="1" applyFont="1" applyBorder="1" applyAlignment="1">
      <alignment vertical="center"/>
    </xf>
    <xf numFmtId="3" fontId="42" fillId="0" borderId="3" xfId="0" applyNumberFormat="1" applyFont="1" applyBorder="1" applyAlignment="1">
      <alignment vertical="center"/>
    </xf>
    <xf numFmtId="3" fontId="42" fillId="0" borderId="3" xfId="0" applyNumberFormat="1" applyFont="1" applyFill="1" applyBorder="1" applyAlignment="1" applyProtection="1">
      <alignment vertical="center"/>
      <protection/>
    </xf>
    <xf numFmtId="3" fontId="19" fillId="0" borderId="4" xfId="0" applyNumberFormat="1" applyFont="1" applyFill="1" applyBorder="1" applyAlignment="1" applyProtection="1">
      <alignment vertical="center"/>
      <protection/>
    </xf>
    <xf numFmtId="166" fontId="6" fillId="0" borderId="4" xfId="0" applyNumberFormat="1" applyFont="1" applyBorder="1"/>
    <xf numFmtId="165" fontId="6" fillId="0" borderId="4" xfId="0" applyNumberFormat="1" applyFont="1" applyBorder="1"/>
    <xf numFmtId="0" fontId="6" fillId="0" borderId="5" xfId="0" applyFont="1" applyBorder="1" applyAlignment="1">
      <alignment horizontal="left" vertical="center"/>
    </xf>
    <xf numFmtId="165" fontId="6" fillId="0" borderId="6" xfId="0" applyNumberFormat="1" applyFont="1" applyBorder="1"/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57" fillId="0" borderId="0" xfId="20" applyFont="1" applyBorder="1" applyAlignment="1" applyProtection="1">
      <alignment horizontal="left" vertical="top"/>
      <protection/>
    </xf>
    <xf numFmtId="0" fontId="6" fillId="0" borderId="0" xfId="20" applyFont="1" applyAlignment="1" applyProtection="1">
      <alignment/>
      <protection/>
    </xf>
    <xf numFmtId="0" fontId="57" fillId="0" borderId="0" xfId="20" applyFont="1" applyBorder="1" applyAlignment="1" applyProtection="1">
      <alignment vertical="top"/>
      <protection/>
    </xf>
    <xf numFmtId="0" fontId="6" fillId="0" borderId="1" xfId="0" applyFont="1" applyFill="1" applyBorder="1" applyAlignment="1">
      <alignment horizontal="right" vertical="center"/>
    </xf>
    <xf numFmtId="0" fontId="6" fillId="0" borderId="0" xfId="20" applyFont="1" applyAlignment="1" applyProtection="1">
      <alignment horizontal="left" wrapText="1"/>
      <protection/>
    </xf>
    <xf numFmtId="0" fontId="5" fillId="0" borderId="0" xfId="0" applyFont="1" applyBorder="1" applyAlignment="1" quotePrefix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55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Wykres2!$C$2:$C$3</c:f>
              <c:numCache/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zcionka tekstu podstawowego"/>
                      <a:ea typeface="Czcionka tekstu podstawowego"/>
                      <a:cs typeface="Czcionka tekstu podstawowego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zcionka tekstu podstawowego"/>
                      <a:ea typeface="Czcionka tekstu podstawowego"/>
                      <a:cs typeface="Czcionka tekstu podstawowego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Czcionka tekstu podstawowego"/>
                    <a:ea typeface="Czcionka tekstu podstawowego"/>
                    <a:cs typeface="Czcionka tekstu podstawowego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Wykres2!$D$4:$D$5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27"/>
          <c:y val="0.815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zcionka tekstu podstawowego"/>
              <a:ea typeface="Czcionka tekstu podstawowego"/>
              <a:cs typeface="Czcionka tekstu podstawowego"/>
            </a:defRPr>
          </a:pPr>
        </a:p>
      </c:txPr>
    </c:legend>
    <c:plotVisOnly val="1"/>
    <c:dispBlanksAs val="zero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28"/>
                  <c:y val="0.07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155"/>
                  <c:y val="-0.134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Wykres2!$E$4:$E$5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6925"/>
          <c:y val="0.79525"/>
        </c:manualLayout>
      </c:layout>
      <c:overlay val="0"/>
    </c:legend>
    <c:plotVisOnly val="1"/>
    <c:dispBlanksAs val="zero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0.00925</cdr:y>
    </cdr:from>
    <cdr:to>
      <cdr:x>0.82275</cdr:x>
      <cdr:y>0.07</cdr:y>
    </cdr:to>
    <cdr:sp macro="" textlink="Wykres2!$D$1">
      <cdr:nvSpPr>
        <cdr:cNvPr id="3" name="pole tekstowe 1"/>
        <cdr:cNvSpPr txBox="1"/>
      </cdr:nvSpPr>
      <cdr:spPr>
        <a:xfrm>
          <a:off x="1057275" y="38100"/>
          <a:ext cx="18954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AC92A8F7-75D3-409D-B382-28AC34A65AC9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liczbie prowadzonych spraw</a:t>
          </a:fld>
          <a:endParaRPr lang="pl-PL" sz="11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0.0175</cdr:y>
    </cdr:from>
    <cdr:to>
      <cdr:x>0.85475</cdr:x>
      <cdr:y>0.08075</cdr:y>
    </cdr:to>
    <cdr:sp macro="" textlink="Wykres2!$E$1">
      <cdr:nvSpPr>
        <cdr:cNvPr id="2" name="pole tekstowe 1"/>
        <cdr:cNvSpPr txBox="1"/>
      </cdr:nvSpPr>
      <cdr:spPr>
        <a:xfrm>
          <a:off x="838200" y="66675"/>
          <a:ext cx="22288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A277BE-B09B-4B3D-9161-BD242C049372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wartości nominalnej wierzytelności</a:t>
          </a:fld>
          <a:endParaRPr lang="pl-PL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180975</xdr:rowOff>
    </xdr:from>
    <xdr:to>
      <xdr:col>0</xdr:col>
      <xdr:colOff>3790950</xdr:colOff>
      <xdr:row>33</xdr:row>
      <xdr:rowOff>9525</xdr:rowOff>
    </xdr:to>
    <xdr:graphicFrame macro="">
      <xdr:nvGraphicFramePr>
        <xdr:cNvPr id="2061" name="Wykres 1"/>
        <xdr:cNvGraphicFramePr/>
      </xdr:nvGraphicFramePr>
      <xdr:xfrm>
        <a:off x="190500" y="1266825"/>
        <a:ext cx="3600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3867150</xdr:colOff>
      <xdr:row>8</xdr:row>
      <xdr:rowOff>180975</xdr:rowOff>
    </xdr:from>
    <xdr:to>
      <xdr:col>0</xdr:col>
      <xdr:colOff>7467600</xdr:colOff>
      <xdr:row>33</xdr:row>
      <xdr:rowOff>9525</xdr:rowOff>
    </xdr:to>
    <xdr:graphicFrame macro="">
      <xdr:nvGraphicFramePr>
        <xdr:cNvPr id="2062" name="Wykres 2"/>
        <xdr:cNvGraphicFramePr/>
      </xdr:nvGraphicFramePr>
      <xdr:xfrm>
        <a:off x="3867150" y="1266825"/>
        <a:ext cx="3600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zcionka-Fira_Sans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28"/>
  <sheetViews>
    <sheetView workbookViewId="0" topLeftCell="A1">
      <selection activeCell="E18" sqref="D18:E18"/>
    </sheetView>
  </sheetViews>
  <sheetFormatPr defaultColWidth="9" defaultRowHeight="14.25"/>
  <cols>
    <col min="1" max="7" width="9" style="21" customWidth="1"/>
    <col min="8" max="8" width="8.8984375" style="21" customWidth="1"/>
    <col min="9" max="16384" width="9" style="21" customWidth="1"/>
  </cols>
  <sheetData>
    <row r="2" spans="1:16384" ht="22.95" customHeight="1">
      <c r="A2" s="198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  <c r="XDB2" s="50"/>
      <c r="XDC2" s="50"/>
      <c r="XDD2" s="50"/>
      <c r="XDE2" s="50"/>
      <c r="XDF2" s="50"/>
      <c r="XDG2" s="50"/>
      <c r="XDH2" s="50"/>
      <c r="XDI2" s="50"/>
      <c r="XDJ2" s="50"/>
      <c r="XDK2" s="50"/>
      <c r="XDL2" s="50"/>
      <c r="XDM2" s="50"/>
      <c r="XDN2" s="50"/>
      <c r="XDO2" s="50"/>
      <c r="XDP2" s="50"/>
      <c r="XDQ2" s="50"/>
      <c r="XDR2" s="50"/>
      <c r="XDS2" s="50"/>
      <c r="XDT2" s="50"/>
      <c r="XDU2" s="50"/>
      <c r="XDV2" s="50"/>
      <c r="XDW2" s="50"/>
      <c r="XDX2" s="50"/>
      <c r="XDY2" s="50"/>
      <c r="XDZ2" s="50"/>
      <c r="XEA2" s="50"/>
      <c r="XEB2" s="50"/>
      <c r="XEC2" s="50"/>
      <c r="XED2" s="50"/>
      <c r="XEE2" s="50"/>
      <c r="XEF2" s="50"/>
      <c r="XEG2" s="50"/>
      <c r="XEH2" s="50"/>
      <c r="XEI2" s="50"/>
      <c r="XEJ2" s="50"/>
      <c r="XEK2" s="50"/>
      <c r="XEL2" s="50"/>
      <c r="XEM2" s="50"/>
      <c r="XEN2" s="50"/>
      <c r="XEO2" s="50"/>
      <c r="XEP2" s="50"/>
      <c r="XEQ2" s="50"/>
      <c r="XER2" s="50"/>
      <c r="XES2" s="50"/>
      <c r="XET2" s="50"/>
      <c r="XEU2" s="50"/>
      <c r="XEV2" s="50"/>
      <c r="XEW2" s="50"/>
      <c r="XEX2" s="50"/>
      <c r="XEY2" s="50"/>
      <c r="XEZ2" s="50"/>
      <c r="XFA2" s="50"/>
      <c r="XFB2" s="50"/>
      <c r="XFC2" s="50"/>
      <c r="XFD2" s="50"/>
    </row>
    <row r="3" spans="1:10" s="199" customFormat="1" ht="14.4" customHeight="1">
      <c r="A3" s="201" t="s">
        <v>64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s="199" customFormat="1" ht="12.6" customHeight="1">
      <c r="A4" s="201" t="s">
        <v>75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s="199" customFormat="1" ht="15.6" customHeight="1">
      <c r="A5" s="201" t="s">
        <v>76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s="199" customFormat="1" ht="13.5" customHeight="1">
      <c r="A6" s="201" t="s">
        <v>74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s="199" customFormat="1" ht="16.2" customHeight="1">
      <c r="A7" s="201" t="s">
        <v>108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s="199" customFormat="1" ht="13.95" customHeight="1">
      <c r="A8" s="201" t="s">
        <v>105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s="199" customFormat="1" ht="16.2" customHeight="1">
      <c r="A9" s="201" t="s">
        <v>113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0" s="199" customFormat="1" ht="16.95" customHeight="1">
      <c r="A10" s="201" t="s">
        <v>110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199" customFormat="1" ht="14.4" customHeight="1">
      <c r="A11" s="201" t="s">
        <v>112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s="199" customFormat="1" ht="17.25" customHeight="1">
      <c r="A12" s="201" t="s">
        <v>114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s="199" customFormat="1" ht="18" customHeight="1">
      <c r="A13" s="201" t="s">
        <v>158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21.6" customHeight="1">
      <c r="A14" s="201" t="s">
        <v>159</v>
      </c>
      <c r="B14" s="201"/>
      <c r="C14" s="201"/>
      <c r="D14" s="201"/>
      <c r="E14" s="201"/>
      <c r="F14" s="201"/>
      <c r="G14" s="201"/>
      <c r="H14" s="201"/>
      <c r="I14" s="201"/>
      <c r="J14" s="201"/>
    </row>
    <row r="15" ht="20.1" customHeight="1">
      <c r="A15" s="200"/>
    </row>
    <row r="16" ht="20.1" customHeight="1">
      <c r="A16" s="200"/>
    </row>
    <row r="17" ht="20.1" customHeight="1">
      <c r="A17" s="200"/>
    </row>
    <row r="18" ht="20.1" customHeight="1">
      <c r="A18" s="200"/>
    </row>
    <row r="19" ht="20.1" customHeight="1">
      <c r="A19" s="200"/>
    </row>
    <row r="20" ht="20.1" customHeight="1">
      <c r="A20" s="200"/>
    </row>
    <row r="21" ht="20.1" customHeight="1">
      <c r="A21" s="200"/>
    </row>
    <row r="22" ht="20.1" customHeight="1">
      <c r="A22" s="200"/>
    </row>
    <row r="23" ht="20.1" customHeight="1">
      <c r="A23" s="200"/>
    </row>
    <row r="24" ht="20.1" customHeight="1">
      <c r="A24" s="200"/>
    </row>
    <row r="25" ht="20.1" customHeight="1">
      <c r="A25" s="200"/>
    </row>
    <row r="26" ht="20.1" customHeight="1">
      <c r="A26" s="200"/>
    </row>
    <row r="27" ht="20.1" customHeight="1">
      <c r="A27" s="200"/>
    </row>
    <row r="28" spans="1:8" ht="30.15" customHeight="1">
      <c r="A28" s="203"/>
      <c r="B28" s="203"/>
      <c r="C28" s="203"/>
      <c r="D28" s="203"/>
      <c r="E28" s="203"/>
      <c r="F28" s="203"/>
      <c r="G28" s="203"/>
      <c r="H28" s="203"/>
    </row>
  </sheetData>
  <mergeCells count="1">
    <mergeCell ref="A28:H28"/>
  </mergeCells>
  <hyperlinks>
    <hyperlink ref="A11" location="'Tabl.19-20'!A1" display="Tablica19. Wybrane pozycje rachunku zysku i strat  podmiotów prowadzących działalność windykacyjną  "/>
    <hyperlink ref="A10" location="Tabl.17!A1" display="Tablica 17. Wybrane pozycje bilansu  podmiotów prowadzących działalność windykacyjną "/>
    <hyperlink ref="A9" location="'Tabl.13-14'!A1" display="Tablica 13. Wartość odzyskanych wierzytelności obsługiwanych w 2019 r."/>
    <hyperlink ref="A8" location="'Tabl.11-12'!A1" display="Tablica 11. Liczba i wartość nominalna czynnych wierzytelności przyjętych do obsługi w 2019 r."/>
    <hyperlink ref="A7" location="'Tabl.9-10'!A1" display="Tablica 9. Liczba i wartość nominalna wierzytelności przyjętych do obsługi w 2019 r."/>
    <hyperlink ref="A6" location="'Tabl.7-8'!A1" display="Tablica 7. Podmioty prowadzące działalność windykacyjną według wybranych kryteriów"/>
    <hyperlink ref="A5" location="'Tabl.5-6'!A1" display="Tablica 5. Liczba pracujących zajmujących się działalnością windykacyjną w podmiotach według zakresu prowadzonej działalności"/>
    <hyperlink ref="A4" location="'Tabl.3-4'!A1" display="Tablica 3. Liczba podmiotów prowadzących działalność windykacyjną według przeważającego udziałowca w kapitale podstawowym"/>
    <hyperlink ref="A3" location="Tabl.1!A1" display="Tablica 1. Podmioty prowadzące działalność windykacyjną według formy prawnej i zakresu działalności"/>
    <hyperlink ref="A6:H6" location="Tabl.4!A1" display="Tablica 4. Podmioty prowadzące działalność windykacyjną według wybranych kryteriów"/>
    <hyperlink ref="A7:H7" location="Tabl.5!A1" display="Tablica 5. Liczba i wartość wierzytelności (wg wartości nominalnej) przyjętych do obsługi w ciągu danego roku  (od 1 stycznia do 31 grudnia)"/>
    <hyperlink ref="A8:H8" location="Tabl.6!A1" display="Tablica 6. Liczba i wartość czynnych wierzytelności (wg wartości nominalnej) w obsłudze wg stanu w dniu 31 grudnia danego roku"/>
    <hyperlink ref="A9:H9" location="Tabl.7!A1" display="Tablica 7. Wartość odzyskanych wierzytelności z obsługiwanych w ciągu danego roku (od 1 stycznia  do 31 grudnia)"/>
    <hyperlink ref="A10:H10" location="Tabl.8!A1" display="Tablica 8. Wybrane pozycje bilansu          podmiotów prowadzących działalność windykacyjną "/>
    <hyperlink ref="A14:G14" location="Tabl.12!A1" display="Tablica 12. Źródła finansowania nabytych wierzytelności "/>
    <hyperlink ref="A13:H13" location="Tabl.11!A1" display="Tablica 11. Wybrane pozycje bilansu 64 podmiotów prowadzących działalność windykacyjną 3  "/>
    <hyperlink ref="A3:H3" location="Tabl.1!A1" display="Tablica 1. Podmioty prowadzące działalność windykacyjną według formy prawnej i zakresu działalności"/>
    <hyperlink ref="A3:J3" location="Tabl.1!A1" display="Tablica 1. Podmioty prowadzące działalność windykacyjną według formy prawnej i zakresu działalności"/>
    <hyperlink ref="A6:J6" location="Tabl.4!A1" display="Tablica 4. Podmioty prowadzące działalność windykacyjną według wybranych kryteriów"/>
    <hyperlink ref="A8:J8" location="Tabl.6!A1" display="Tablica 6. Liczba i wartość czynnych wierzytelności (wg wartości nominalnej) w obsłudze wg stanu w dniu 31 grudnia danego roku"/>
    <hyperlink ref="A7:J7" location="Tabl.5!A1" display="Tablica 5. Liczba i wartość wierzytelności (wg wartości nominalnej) przyjętych do obsługi w ciągu danego roku  (od 1 stycznia do 31 grudnia)"/>
    <hyperlink ref="A9:J9" location="Tabl.7!A1" display="Tablica 7. Wartość odzyskanych wierzytelności z obsługiwanych w ciągu danego roku (od 1 stycznia  do 31 grudnia)"/>
    <hyperlink ref="A10:J10" location="Tabl.8!A1" display="Tablica 8. Wierzytelności przyjęte do obsługi przez firmę według wierzycieli pierwotnych "/>
    <hyperlink ref="A12:J12" location="Tabl.10!A1" display="Tablica 10.Źródła finansowania nabytych wierzytelności "/>
    <hyperlink ref="A13:J13" location="Tabl.11!A1" display="Tablica 11. Wybrane pozycje bilansu 64 podmiotów prowadzących działalność windykacyjną 3  "/>
    <hyperlink ref="A14:J14" location="Tabl.12!A1" display="Tablica 12. Wybrane pozycje rachunku zysku i strat 64 podmiotów prowadzących działalność windykacyjną 3 "/>
    <hyperlink ref="A11:J11" location="Tabl.9!A1" display="Tablica 9. Koszty przypisane i związane bezpośrednio z obsługą wierzytelności (koszty sądowe, egzekucyjne i inne"/>
    <hyperlink ref="A11:I11" location="Tabl.9!A1" display="Tablica 9. Wybrane pozycje rachunku zysku i strat         podmiotów prowadzących działalność windykacyjną  "/>
    <hyperlink ref="A5:H5" location="Tabl.3!A1" display="Tablica 3. Liczba pracujących zajmujących się działalnością windykacyjną w podmiotach według zakresu prowadzonej działalności"/>
    <hyperlink ref="A4:H4" location="Tabl.2!A1" display="Tablica 2. Liczba podmiotów prowadzących działalność windykacyjną według przeważającego udziałowca w kapitale podstawowym"/>
    <hyperlink ref="A4:J4" location="Tabl.2!A1" display="Tablica 2. Liczba podmiotów prowadzących działalność windykacyjną według przeważającego udziałowca w kapitale podstawowym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workbookViewId="0" topLeftCell="A1">
      <selection activeCell="G6" sqref="G6"/>
    </sheetView>
  </sheetViews>
  <sheetFormatPr defaultColWidth="9" defaultRowHeight="14.25"/>
  <cols>
    <col min="1" max="1" width="44.69921875" style="32" customWidth="1"/>
    <col min="2" max="2" width="12.59765625" style="32" customWidth="1"/>
    <col min="3" max="3" width="12.69921875" style="32" customWidth="1"/>
    <col min="4" max="4" width="12.19921875" style="32" customWidth="1"/>
    <col min="5" max="16384" width="9" style="27" customWidth="1"/>
  </cols>
  <sheetData>
    <row r="1" spans="1:5" s="36" customFormat="1" ht="25.2" customHeight="1">
      <c r="A1" s="205" t="s">
        <v>110</v>
      </c>
      <c r="B1" s="205"/>
      <c r="C1" s="205"/>
      <c r="D1" s="205"/>
      <c r="E1" s="21"/>
    </row>
    <row r="2" spans="1:5" s="21" customFormat="1" ht="54.75" customHeight="1">
      <c r="A2" s="148" t="s">
        <v>50</v>
      </c>
      <c r="B2" s="179" t="s">
        <v>30</v>
      </c>
      <c r="C2" s="180" t="s">
        <v>72</v>
      </c>
      <c r="D2" s="153" t="s">
        <v>73</v>
      </c>
      <c r="E2" s="20"/>
    </row>
    <row r="3" spans="1:5" s="21" customFormat="1" ht="24.6" customHeight="1">
      <c r="A3" s="226" t="s">
        <v>67</v>
      </c>
      <c r="B3" s="227"/>
      <c r="C3" s="227"/>
      <c r="D3" s="228"/>
      <c r="E3" s="52"/>
    </row>
    <row r="4" spans="1:5" s="72" customFormat="1" ht="21.75" customHeight="1">
      <c r="A4" s="96" t="s">
        <v>102</v>
      </c>
      <c r="B4" s="97">
        <f>C4+D4</f>
        <v>7865898</v>
      </c>
      <c r="C4" s="161">
        <f>+C5+C6+C7+C8+C9+C10+C11</f>
        <v>7374645</v>
      </c>
      <c r="D4" s="181">
        <f>D5+D6+D8+D9+D10+D11</f>
        <v>491253</v>
      </c>
      <c r="E4" s="82"/>
    </row>
    <row r="5" spans="1:5" s="34" customFormat="1" ht="20.25" customHeight="1">
      <c r="A5" s="48" t="s">
        <v>79</v>
      </c>
      <c r="B5" s="97">
        <f aca="true" t="shared" si="0" ref="B5:B11">C5+D5</f>
        <v>4281413</v>
      </c>
      <c r="C5" s="161">
        <v>4155029</v>
      </c>
      <c r="D5" s="181">
        <v>126384</v>
      </c>
      <c r="E5" s="82"/>
    </row>
    <row r="6" spans="1:5" s="21" customFormat="1" ht="23.25" customHeight="1">
      <c r="A6" s="48" t="s">
        <v>80</v>
      </c>
      <c r="B6" s="97">
        <f t="shared" si="0"/>
        <v>1198036</v>
      </c>
      <c r="C6" s="161">
        <v>1160193</v>
      </c>
      <c r="D6" s="181">
        <v>37843</v>
      </c>
      <c r="E6" s="82"/>
    </row>
    <row r="7" spans="1:5" s="21" customFormat="1" ht="20.25" customHeight="1">
      <c r="A7" s="48" t="s">
        <v>81</v>
      </c>
      <c r="B7" s="161">
        <v>42000</v>
      </c>
      <c r="C7" s="161">
        <v>42000</v>
      </c>
      <c r="D7" s="181" t="s">
        <v>92</v>
      </c>
      <c r="E7" s="82"/>
    </row>
    <row r="8" spans="1:5" s="21" customFormat="1" ht="19.5" customHeight="1">
      <c r="A8" s="48" t="s">
        <v>82</v>
      </c>
      <c r="B8" s="97">
        <f t="shared" si="0"/>
        <v>881313</v>
      </c>
      <c r="C8" s="161">
        <v>835262</v>
      </c>
      <c r="D8" s="181">
        <v>46051</v>
      </c>
      <c r="E8" s="82"/>
    </row>
    <row r="9" spans="1:5" s="21" customFormat="1" ht="24.75" customHeight="1">
      <c r="A9" s="48" t="s">
        <v>83</v>
      </c>
      <c r="B9" s="97">
        <f t="shared" si="0"/>
        <v>475079</v>
      </c>
      <c r="C9" s="161">
        <v>460962</v>
      </c>
      <c r="D9" s="181">
        <v>14117</v>
      </c>
      <c r="E9" s="82"/>
    </row>
    <row r="10" spans="1:5" s="21" customFormat="1" ht="20.25" customHeight="1">
      <c r="A10" s="48" t="s">
        <v>84</v>
      </c>
      <c r="B10" s="97">
        <f t="shared" si="0"/>
        <v>101092</v>
      </c>
      <c r="C10" s="161">
        <v>99116</v>
      </c>
      <c r="D10" s="181">
        <v>1976</v>
      </c>
      <c r="E10" s="82"/>
    </row>
    <row r="11" spans="1:5" s="21" customFormat="1" ht="19.5" customHeight="1">
      <c r="A11" s="48" t="s">
        <v>85</v>
      </c>
      <c r="B11" s="97">
        <f t="shared" si="0"/>
        <v>886965</v>
      </c>
      <c r="C11" s="161">
        <v>622083</v>
      </c>
      <c r="D11" s="181">
        <v>264882</v>
      </c>
      <c r="E11" s="82"/>
    </row>
    <row r="12" spans="1:5" s="34" customFormat="1" ht="24.6" customHeight="1">
      <c r="A12" s="229" t="s">
        <v>163</v>
      </c>
      <c r="B12" s="227"/>
      <c r="C12" s="227"/>
      <c r="D12" s="228"/>
      <c r="E12" s="85"/>
    </row>
    <row r="13" spans="1:5" s="37" customFormat="1" ht="21" customHeight="1">
      <c r="A13" s="96" t="s">
        <v>102</v>
      </c>
      <c r="B13" s="97">
        <f>C13+D13</f>
        <v>32798490</v>
      </c>
      <c r="C13" s="161">
        <v>28460083</v>
      </c>
      <c r="D13" s="181">
        <v>4338407</v>
      </c>
      <c r="E13" s="83"/>
    </row>
    <row r="14" spans="1:5" s="21" customFormat="1" ht="21" customHeight="1">
      <c r="A14" s="48" t="s">
        <v>79</v>
      </c>
      <c r="B14" s="97">
        <f aca="true" t="shared" si="1" ref="B14:B20">C14+D14</f>
        <v>22575622</v>
      </c>
      <c r="C14" s="112">
        <v>21268334</v>
      </c>
      <c r="D14" s="95">
        <v>1307288</v>
      </c>
      <c r="E14" s="83"/>
    </row>
    <row r="15" spans="1:5" s="36" customFormat="1" ht="22.5" customHeight="1">
      <c r="A15" s="48" t="s">
        <v>80</v>
      </c>
      <c r="B15" s="97">
        <f t="shared" si="1"/>
        <v>3910155</v>
      </c>
      <c r="C15" s="112">
        <v>3804653</v>
      </c>
      <c r="D15" s="95">
        <v>105502</v>
      </c>
      <c r="E15" s="83"/>
    </row>
    <row r="16" spans="1:5" s="36" customFormat="1" ht="21" customHeight="1">
      <c r="A16" s="48" t="s">
        <v>81</v>
      </c>
      <c r="B16" s="161">
        <v>13000</v>
      </c>
      <c r="C16" s="112">
        <v>13000</v>
      </c>
      <c r="D16" s="181" t="s">
        <v>92</v>
      </c>
      <c r="E16" s="83"/>
    </row>
    <row r="17" spans="1:5" s="21" customFormat="1" ht="19.5" customHeight="1">
      <c r="A17" s="48" t="s">
        <v>82</v>
      </c>
      <c r="B17" s="97">
        <f t="shared" si="1"/>
        <v>682399</v>
      </c>
      <c r="C17" s="112">
        <v>654031</v>
      </c>
      <c r="D17" s="165">
        <v>28368</v>
      </c>
      <c r="E17" s="83"/>
    </row>
    <row r="18" spans="1:5" s="21" customFormat="1" ht="22.5" customHeight="1">
      <c r="A18" s="48" t="s">
        <v>83</v>
      </c>
      <c r="B18" s="97">
        <f t="shared" si="1"/>
        <v>577655</v>
      </c>
      <c r="C18" s="112">
        <v>565203</v>
      </c>
      <c r="D18" s="95">
        <v>12452</v>
      </c>
      <c r="E18" s="83"/>
    </row>
    <row r="19" spans="1:5" s="21" customFormat="1" ht="22.5" customHeight="1">
      <c r="A19" s="48" t="s">
        <v>84</v>
      </c>
      <c r="B19" s="97">
        <f t="shared" si="1"/>
        <v>375632</v>
      </c>
      <c r="C19" s="112">
        <v>313111</v>
      </c>
      <c r="D19" s="95">
        <v>62521</v>
      </c>
      <c r="E19" s="83"/>
    </row>
    <row r="20" spans="1:5" s="21" customFormat="1" ht="24" customHeight="1">
      <c r="A20" s="55" t="s">
        <v>85</v>
      </c>
      <c r="B20" s="116">
        <f t="shared" si="1"/>
        <v>4664027</v>
      </c>
      <c r="C20" s="125">
        <v>1841751</v>
      </c>
      <c r="D20" s="182">
        <v>2822276</v>
      </c>
      <c r="E20" s="83"/>
    </row>
    <row r="21" spans="1:5" s="21" customFormat="1" ht="19.95" customHeight="1">
      <c r="A21" s="90"/>
      <c r="B21" s="35"/>
      <c r="C21" s="35"/>
      <c r="D21" s="35"/>
      <c r="E21" s="83"/>
    </row>
    <row r="22" spans="1:4" s="28" customFormat="1" ht="27" customHeight="1">
      <c r="A22" s="219" t="s">
        <v>97</v>
      </c>
      <c r="B22" s="219"/>
      <c r="C22" s="219"/>
      <c r="D22" s="219"/>
    </row>
    <row r="23" spans="1:4" s="28" customFormat="1" ht="27" customHeight="1">
      <c r="A23" s="219" t="s">
        <v>98</v>
      </c>
      <c r="B23" s="219"/>
      <c r="C23" s="219"/>
      <c r="D23" s="219"/>
    </row>
    <row r="24" spans="3:4" ht="14.25">
      <c r="C24" s="64"/>
      <c r="D24" s="64"/>
    </row>
    <row r="25" s="63" customFormat="1" ht="12">
      <c r="E25" s="62"/>
    </row>
    <row r="26" s="63" customFormat="1" ht="12">
      <c r="E26" s="62"/>
    </row>
  </sheetData>
  <mergeCells count="5">
    <mergeCell ref="A23:D23"/>
    <mergeCell ref="A1:D1"/>
    <mergeCell ref="A3:D3"/>
    <mergeCell ref="A12:D12"/>
    <mergeCell ref="A22:D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"/>
  <sheetViews>
    <sheetView workbookViewId="0" topLeftCell="A1">
      <selection activeCell="I9" sqref="I9"/>
    </sheetView>
  </sheetViews>
  <sheetFormatPr defaultColWidth="9" defaultRowHeight="14.25"/>
  <cols>
    <col min="1" max="1" width="40.59765625" style="32" customWidth="1"/>
    <col min="2" max="2" width="12.09765625" style="32" customWidth="1"/>
    <col min="3" max="3" width="15" style="32" customWidth="1"/>
    <col min="4" max="4" width="11.59765625" style="32" customWidth="1"/>
    <col min="5" max="16384" width="9" style="27" customWidth="1"/>
  </cols>
  <sheetData>
    <row r="1" spans="1:4" s="68" customFormat="1" ht="26.4" customHeight="1">
      <c r="A1" s="230" t="s">
        <v>161</v>
      </c>
      <c r="B1" s="230"/>
      <c r="C1" s="230"/>
      <c r="D1" s="230"/>
    </row>
    <row r="2" spans="1:4" s="32" customFormat="1" ht="25.2">
      <c r="A2" s="231" t="s">
        <v>50</v>
      </c>
      <c r="B2" s="171" t="s">
        <v>30</v>
      </c>
      <c r="C2" s="172" t="s">
        <v>77</v>
      </c>
      <c r="D2" s="128" t="s">
        <v>78</v>
      </c>
    </row>
    <row r="3" spans="1:4" s="32" customFormat="1" ht="29.4" customHeight="1">
      <c r="A3" s="225"/>
      <c r="B3" s="232" t="s">
        <v>162</v>
      </c>
      <c r="C3" s="232"/>
      <c r="D3" s="233"/>
    </row>
    <row r="4" spans="1:4" s="69" customFormat="1" ht="42.6" customHeight="1">
      <c r="A4" s="143" t="s">
        <v>116</v>
      </c>
      <c r="B4" s="173">
        <f>C4+D4</f>
        <v>317911</v>
      </c>
      <c r="C4" s="183">
        <v>300427</v>
      </c>
      <c r="D4" s="184">
        <v>17484</v>
      </c>
    </row>
    <row r="5" spans="1:4" s="32" customFormat="1" ht="19.5" customHeight="1">
      <c r="A5" s="48" t="s">
        <v>68</v>
      </c>
      <c r="B5" s="70">
        <f>C5+D5</f>
        <v>221912</v>
      </c>
      <c r="C5" s="112">
        <v>211717</v>
      </c>
      <c r="D5" s="95">
        <v>10195</v>
      </c>
    </row>
    <row r="6" spans="1:4" s="32" customFormat="1" ht="19.2" customHeight="1">
      <c r="A6" s="48" t="s">
        <v>69</v>
      </c>
      <c r="B6" s="70">
        <f>C6+D6</f>
        <v>32748</v>
      </c>
      <c r="C6" s="161">
        <v>30610</v>
      </c>
      <c r="D6" s="95">
        <v>2138</v>
      </c>
    </row>
    <row r="7" spans="1:4" s="32" customFormat="1" ht="31.2" customHeight="1">
      <c r="A7" s="143" t="s">
        <v>117</v>
      </c>
      <c r="B7" s="185">
        <f>C7+D7</f>
        <v>298974</v>
      </c>
      <c r="C7" s="186">
        <v>47426</v>
      </c>
      <c r="D7" s="187">
        <v>251548</v>
      </c>
    </row>
    <row r="8" spans="1:4" s="32" customFormat="1" ht="24.75" customHeight="1">
      <c r="A8" s="132" t="s">
        <v>70</v>
      </c>
      <c r="B8" s="129">
        <f>C8+D8</f>
        <v>1677526</v>
      </c>
      <c r="C8" s="125">
        <v>1673844</v>
      </c>
      <c r="D8" s="182">
        <v>3682</v>
      </c>
    </row>
    <row r="9" spans="1:4" s="32" customFormat="1" ht="13.95" customHeight="1">
      <c r="A9" s="104"/>
      <c r="B9" s="101"/>
      <c r="C9" s="102"/>
      <c r="D9" s="102"/>
    </row>
    <row r="10" spans="1:4" s="103" customFormat="1" ht="27.75" customHeight="1">
      <c r="A10" s="222" t="s">
        <v>99</v>
      </c>
      <c r="B10" s="222"/>
      <c r="C10" s="222"/>
      <c r="D10" s="222"/>
    </row>
    <row r="11" spans="1:4" s="103" customFormat="1" ht="25.5" customHeight="1">
      <c r="A11" s="222" t="s">
        <v>100</v>
      </c>
      <c r="B11" s="222"/>
      <c r="C11" s="222"/>
      <c r="D11" s="222"/>
    </row>
    <row r="12" spans="3:4" ht="14.25">
      <c r="C12" s="64"/>
      <c r="D12" s="64"/>
    </row>
    <row r="13" s="63" customFormat="1" ht="9.6"/>
    <row r="14" s="63" customFormat="1" ht="9.6"/>
  </sheetData>
  <mergeCells count="5">
    <mergeCell ref="A11:D11"/>
    <mergeCell ref="A1:D1"/>
    <mergeCell ref="A2:A3"/>
    <mergeCell ref="B3:D3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workbookViewId="0" topLeftCell="B1">
      <selection activeCell="J16" sqref="J16"/>
    </sheetView>
  </sheetViews>
  <sheetFormatPr defaultColWidth="9" defaultRowHeight="14.25"/>
  <cols>
    <col min="1" max="1" width="1.390625" style="27" hidden="1" customWidth="1"/>
    <col min="2" max="2" width="45" style="27" customWidth="1"/>
    <col min="3" max="3" width="16.59765625" style="27" customWidth="1"/>
    <col min="4" max="16384" width="9" style="27" customWidth="1"/>
  </cols>
  <sheetData>
    <row r="1" spans="2:3" ht="27.6" customHeight="1">
      <c r="B1" s="205" t="s">
        <v>111</v>
      </c>
      <c r="C1" s="205"/>
    </row>
    <row r="2" spans="2:3" s="36" customFormat="1" ht="16.5" customHeight="1">
      <c r="B2" s="234" t="s">
        <v>124</v>
      </c>
      <c r="C2" s="122" t="s">
        <v>86</v>
      </c>
    </row>
    <row r="3" spans="1:3" s="21" customFormat="1" ht="13.95" customHeight="1">
      <c r="A3" s="20"/>
      <c r="B3" s="234"/>
      <c r="C3" s="122" t="s">
        <v>103</v>
      </c>
    </row>
    <row r="4" spans="1:3" s="21" customFormat="1" ht="21" customHeight="1">
      <c r="A4" s="20"/>
      <c r="B4" s="106" t="s">
        <v>96</v>
      </c>
      <c r="C4" s="188">
        <v>42.63430969098997</v>
      </c>
    </row>
    <row r="5" spans="1:3" s="21" customFormat="1" ht="21" customHeight="1">
      <c r="A5" s="20"/>
      <c r="B5" s="106" t="s">
        <v>87</v>
      </c>
      <c r="C5" s="189">
        <v>0.23314292333390518</v>
      </c>
    </row>
    <row r="6" spans="1:3" s="21" customFormat="1" ht="21" customHeight="1">
      <c r="A6" s="20"/>
      <c r="B6" s="106" t="s">
        <v>88</v>
      </c>
      <c r="C6" s="189">
        <v>7.912222145681859</v>
      </c>
    </row>
    <row r="7" spans="1:3" s="21" customFormat="1" ht="21" customHeight="1">
      <c r="A7" s="20"/>
      <c r="B7" s="106" t="s">
        <v>89</v>
      </c>
      <c r="C7" s="189">
        <v>21.020474157316187</v>
      </c>
    </row>
    <row r="8" spans="1:3" s="21" customFormat="1" ht="17.25" customHeight="1">
      <c r="A8" s="20"/>
      <c r="B8" s="106" t="s">
        <v>90</v>
      </c>
      <c r="C8" s="189">
        <v>11.290995591713807</v>
      </c>
    </row>
    <row r="9" spans="1:3" s="21" customFormat="1" ht="22.5" customHeight="1">
      <c r="A9" s="20"/>
      <c r="B9" s="190" t="s">
        <v>91</v>
      </c>
      <c r="C9" s="191">
        <v>16.9</v>
      </c>
    </row>
    <row r="10" s="73" customFormat="1" ht="14.25">
      <c r="C10" s="74"/>
    </row>
    <row r="11" ht="14.25">
      <c r="B11" s="28"/>
    </row>
    <row r="12" ht="14.25">
      <c r="B12" s="118"/>
    </row>
  </sheetData>
  <mergeCells count="2">
    <mergeCell ref="B1:C1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workbookViewId="0" topLeftCell="B1">
      <selection activeCell="K10" sqref="K10"/>
    </sheetView>
  </sheetViews>
  <sheetFormatPr defaultColWidth="9" defaultRowHeight="14.25"/>
  <cols>
    <col min="1" max="1" width="1.203125" style="13" hidden="1" customWidth="1"/>
    <col min="2" max="2" width="30.3984375" style="13" customWidth="1"/>
    <col min="3" max="3" width="9.3984375" style="13" customWidth="1"/>
    <col min="4" max="4" width="8.19921875" style="13" customWidth="1"/>
    <col min="5" max="5" width="9.3984375" style="13" customWidth="1"/>
    <col min="6" max="6" width="10.19921875" style="13" customWidth="1"/>
    <col min="7" max="7" width="11.5" style="13" customWidth="1"/>
    <col min="8" max="8" width="10.69921875" style="13" customWidth="1"/>
    <col min="9" max="16384" width="9" style="13" customWidth="1"/>
  </cols>
  <sheetData>
    <row r="1" spans="1:8" ht="33.6" customHeight="1">
      <c r="A1" s="12" t="s">
        <v>2</v>
      </c>
      <c r="B1" s="88" t="s">
        <v>167</v>
      </c>
      <c r="C1" s="89"/>
      <c r="D1" s="89"/>
      <c r="E1" s="89"/>
      <c r="F1" s="89"/>
      <c r="G1" s="49"/>
      <c r="H1" s="49"/>
    </row>
    <row r="2" spans="2:8" ht="13.65" customHeight="1">
      <c r="B2" s="236" t="s">
        <v>124</v>
      </c>
      <c r="C2" s="237" t="s">
        <v>149</v>
      </c>
      <c r="D2" s="237"/>
      <c r="E2" s="237" t="s">
        <v>38</v>
      </c>
      <c r="F2" s="237"/>
      <c r="G2" s="237"/>
      <c r="H2" s="238"/>
    </row>
    <row r="3" spans="1:8" ht="30.75" customHeight="1">
      <c r="A3" s="14"/>
      <c r="B3" s="236"/>
      <c r="C3" s="237"/>
      <c r="D3" s="237"/>
      <c r="E3" s="239" t="s">
        <v>145</v>
      </c>
      <c r="F3" s="239"/>
      <c r="G3" s="239" t="s">
        <v>146</v>
      </c>
      <c r="H3" s="240"/>
    </row>
    <row r="4" spans="1:8" s="40" customFormat="1" ht="18.75" customHeight="1">
      <c r="A4" s="41"/>
      <c r="B4" s="236"/>
      <c r="C4" s="192" t="s">
        <v>147</v>
      </c>
      <c r="D4" s="192">
        <v>2021</v>
      </c>
      <c r="E4" s="192" t="s">
        <v>147</v>
      </c>
      <c r="F4" s="192">
        <v>2021</v>
      </c>
      <c r="G4" s="192" t="s">
        <v>147</v>
      </c>
      <c r="H4" s="193">
        <v>2021</v>
      </c>
    </row>
    <row r="5" spans="1:8" ht="23.4" customHeight="1">
      <c r="A5" s="14"/>
      <c r="B5" s="236"/>
      <c r="C5" s="241" t="s">
        <v>148</v>
      </c>
      <c r="D5" s="241"/>
      <c r="E5" s="241"/>
      <c r="F5" s="241"/>
      <c r="G5" s="241"/>
      <c r="H5" s="242"/>
    </row>
    <row r="6" spans="1:8" s="30" customFormat="1" ht="21" customHeight="1">
      <c r="A6" s="29"/>
      <c r="B6" s="22" t="s">
        <v>51</v>
      </c>
      <c r="C6" s="161">
        <v>5482047</v>
      </c>
      <c r="D6" s="161">
        <v>5907017</v>
      </c>
      <c r="E6" s="161">
        <v>863312</v>
      </c>
      <c r="F6" s="161">
        <v>802972</v>
      </c>
      <c r="G6" s="161">
        <v>4618735</v>
      </c>
      <c r="H6" s="181">
        <v>5104045</v>
      </c>
    </row>
    <row r="7" spans="1:8" ht="18" customHeight="1">
      <c r="A7" s="14"/>
      <c r="B7" s="194" t="s">
        <v>125</v>
      </c>
      <c r="C7" s="161">
        <v>49109</v>
      </c>
      <c r="D7" s="161">
        <v>44673</v>
      </c>
      <c r="E7" s="161">
        <v>30110</v>
      </c>
      <c r="F7" s="161">
        <v>28005</v>
      </c>
      <c r="G7" s="161">
        <v>18999</v>
      </c>
      <c r="H7" s="181">
        <v>16668</v>
      </c>
    </row>
    <row r="8" spans="1:8" ht="20.1" customHeight="1">
      <c r="A8" s="14"/>
      <c r="B8" s="194" t="s">
        <v>126</v>
      </c>
      <c r="C8" s="161">
        <v>116629</v>
      </c>
      <c r="D8" s="161">
        <v>108977</v>
      </c>
      <c r="E8" s="161">
        <v>56122</v>
      </c>
      <c r="F8" s="161">
        <v>48166</v>
      </c>
      <c r="G8" s="161">
        <v>60507</v>
      </c>
      <c r="H8" s="181">
        <v>60811</v>
      </c>
    </row>
    <row r="9" spans="1:8" ht="20.1" customHeight="1">
      <c r="A9" s="14"/>
      <c r="B9" s="194" t="s">
        <v>127</v>
      </c>
      <c r="C9" s="161">
        <v>300138</v>
      </c>
      <c r="D9" s="161">
        <v>282288</v>
      </c>
      <c r="E9" s="161">
        <v>149508</v>
      </c>
      <c r="F9" s="161">
        <v>150892</v>
      </c>
      <c r="G9" s="161">
        <v>150630</v>
      </c>
      <c r="H9" s="181">
        <v>131396</v>
      </c>
    </row>
    <row r="10" spans="1:8" ht="20.1" customHeight="1">
      <c r="A10" s="14"/>
      <c r="B10" s="194" t="s">
        <v>128</v>
      </c>
      <c r="C10" s="161">
        <v>4984939</v>
      </c>
      <c r="D10" s="161">
        <v>5445487</v>
      </c>
      <c r="E10" s="161">
        <v>611881</v>
      </c>
      <c r="F10" s="161">
        <v>563342</v>
      </c>
      <c r="G10" s="161">
        <v>4373058</v>
      </c>
      <c r="H10" s="181">
        <v>4882145</v>
      </c>
    </row>
    <row r="11" spans="1:8" ht="25.2" customHeight="1">
      <c r="A11" s="14"/>
      <c r="B11" s="194" t="s">
        <v>129</v>
      </c>
      <c r="C11" s="161">
        <v>31232</v>
      </c>
      <c r="D11" s="161">
        <v>25592</v>
      </c>
      <c r="E11" s="161">
        <v>15691</v>
      </c>
      <c r="F11" s="161">
        <v>12567</v>
      </c>
      <c r="G11" s="161">
        <v>15541</v>
      </c>
      <c r="H11" s="181">
        <v>13025</v>
      </c>
    </row>
    <row r="12" spans="1:8" s="30" customFormat="1" ht="20.1" customHeight="1">
      <c r="A12" s="29"/>
      <c r="B12" s="22" t="s">
        <v>52</v>
      </c>
      <c r="C12" s="161">
        <v>1280093</v>
      </c>
      <c r="D12" s="161">
        <v>1232098</v>
      </c>
      <c r="E12" s="161">
        <v>637290</v>
      </c>
      <c r="F12" s="161">
        <v>526287</v>
      </c>
      <c r="G12" s="161">
        <v>642803</v>
      </c>
      <c r="H12" s="181">
        <v>705811</v>
      </c>
    </row>
    <row r="13" spans="1:8" ht="19.5" customHeight="1">
      <c r="A13" s="14"/>
      <c r="B13" s="194" t="s">
        <v>130</v>
      </c>
      <c r="C13" s="161">
        <v>34379</v>
      </c>
      <c r="D13" s="161">
        <v>33467</v>
      </c>
      <c r="E13" s="161">
        <v>2126</v>
      </c>
      <c r="F13" s="161">
        <v>2450</v>
      </c>
      <c r="G13" s="161">
        <v>32253</v>
      </c>
      <c r="H13" s="181">
        <v>31017</v>
      </c>
    </row>
    <row r="14" spans="1:8" ht="20.1" customHeight="1">
      <c r="A14" s="14"/>
      <c r="B14" s="194" t="s">
        <v>131</v>
      </c>
      <c r="C14" s="161">
        <v>553772</v>
      </c>
      <c r="D14" s="161">
        <v>632345</v>
      </c>
      <c r="E14" s="161">
        <v>314429</v>
      </c>
      <c r="F14" s="161">
        <v>320742</v>
      </c>
      <c r="G14" s="161">
        <v>239343</v>
      </c>
      <c r="H14" s="181">
        <v>311603</v>
      </c>
    </row>
    <row r="15" spans="1:8" ht="20.1" customHeight="1">
      <c r="A15" s="14"/>
      <c r="B15" s="194" t="s">
        <v>132</v>
      </c>
      <c r="C15" s="161">
        <v>622566</v>
      </c>
      <c r="D15" s="161">
        <v>484445</v>
      </c>
      <c r="E15" s="161">
        <v>276508</v>
      </c>
      <c r="F15" s="161">
        <v>148623</v>
      </c>
      <c r="G15" s="161">
        <v>346058</v>
      </c>
      <c r="H15" s="181">
        <v>335822</v>
      </c>
    </row>
    <row r="16" spans="1:8" ht="29.4" customHeight="1">
      <c r="A16" s="14"/>
      <c r="B16" s="194" t="s">
        <v>133</v>
      </c>
      <c r="C16" s="161">
        <v>69376</v>
      </c>
      <c r="D16" s="161">
        <v>81841</v>
      </c>
      <c r="E16" s="161">
        <v>44227</v>
      </c>
      <c r="F16" s="161">
        <v>54472</v>
      </c>
      <c r="G16" s="161">
        <v>25149</v>
      </c>
      <c r="H16" s="181">
        <v>27369</v>
      </c>
    </row>
    <row r="17" spans="1:8" ht="20.1" customHeight="1">
      <c r="A17" s="14"/>
      <c r="B17" s="22" t="s">
        <v>53</v>
      </c>
      <c r="C17" s="144" t="s">
        <v>93</v>
      </c>
      <c r="D17" s="144" t="s">
        <v>93</v>
      </c>
      <c r="E17" s="144" t="s">
        <v>93</v>
      </c>
      <c r="F17" s="144" t="s">
        <v>93</v>
      </c>
      <c r="G17" s="144" t="s">
        <v>93</v>
      </c>
      <c r="H17" s="145" t="s">
        <v>93</v>
      </c>
    </row>
    <row r="18" spans="1:8" ht="20.1" customHeight="1">
      <c r="A18" s="14"/>
      <c r="B18" s="22" t="s">
        <v>54</v>
      </c>
      <c r="C18" s="144" t="s">
        <v>93</v>
      </c>
      <c r="D18" s="144" t="s">
        <v>93</v>
      </c>
      <c r="E18" s="144" t="s">
        <v>93</v>
      </c>
      <c r="F18" s="144" t="s">
        <v>93</v>
      </c>
      <c r="G18" s="144" t="s">
        <v>93</v>
      </c>
      <c r="H18" s="145" t="s">
        <v>93</v>
      </c>
    </row>
    <row r="19" spans="1:8" ht="20.1" customHeight="1">
      <c r="A19" s="14"/>
      <c r="B19" s="195" t="s">
        <v>55</v>
      </c>
      <c r="C19" s="161">
        <v>6762140</v>
      </c>
      <c r="D19" s="161">
        <v>7139245</v>
      </c>
      <c r="E19" s="161">
        <v>1500602</v>
      </c>
      <c r="F19" s="161">
        <v>1329389</v>
      </c>
      <c r="G19" s="161">
        <v>5261538</v>
      </c>
      <c r="H19" s="181">
        <v>5809856</v>
      </c>
    </row>
    <row r="20" spans="1:8" s="30" customFormat="1" ht="20.1" customHeight="1">
      <c r="A20" s="29"/>
      <c r="B20" s="22" t="s">
        <v>56</v>
      </c>
      <c r="C20" s="161">
        <v>3023433</v>
      </c>
      <c r="D20" s="161">
        <v>3529265</v>
      </c>
      <c r="E20" s="161">
        <v>503495</v>
      </c>
      <c r="F20" s="161">
        <v>472075</v>
      </c>
      <c r="G20" s="161">
        <v>2519938</v>
      </c>
      <c r="H20" s="181">
        <v>3057190</v>
      </c>
    </row>
    <row r="21" spans="1:8" ht="20.1" customHeight="1">
      <c r="A21" s="14"/>
      <c r="B21" s="194" t="s">
        <v>134</v>
      </c>
      <c r="C21" s="161">
        <v>407275</v>
      </c>
      <c r="D21" s="161">
        <v>371381</v>
      </c>
      <c r="E21" s="161">
        <v>246680</v>
      </c>
      <c r="F21" s="161">
        <v>251218</v>
      </c>
      <c r="G21" s="161">
        <v>160595</v>
      </c>
      <c r="H21" s="181">
        <v>120163</v>
      </c>
    </row>
    <row r="22" spans="1:8" ht="20.1" customHeight="1">
      <c r="A22" s="14"/>
      <c r="B22" s="194" t="s">
        <v>135</v>
      </c>
      <c r="C22" s="161">
        <v>829861</v>
      </c>
      <c r="D22" s="161">
        <v>832841</v>
      </c>
      <c r="E22" s="161">
        <v>187238</v>
      </c>
      <c r="F22" s="161">
        <v>180906</v>
      </c>
      <c r="G22" s="161">
        <v>642623</v>
      </c>
      <c r="H22" s="181">
        <v>651935</v>
      </c>
    </row>
    <row r="23" spans="1:8" s="40" customFormat="1" ht="21" customHeight="1">
      <c r="A23" s="41"/>
      <c r="B23" s="194" t="s">
        <v>136</v>
      </c>
      <c r="C23" s="161" t="s">
        <v>93</v>
      </c>
      <c r="D23" s="161" t="s">
        <v>93</v>
      </c>
      <c r="E23" s="161" t="s">
        <v>93</v>
      </c>
      <c r="F23" s="161" t="s">
        <v>93</v>
      </c>
      <c r="G23" s="161" t="s">
        <v>93</v>
      </c>
      <c r="H23" s="181" t="s">
        <v>93</v>
      </c>
    </row>
    <row r="24" spans="1:8" ht="25.95" customHeight="1">
      <c r="A24" s="14"/>
      <c r="B24" s="194" t="s">
        <v>137</v>
      </c>
      <c r="C24" s="161">
        <v>147201</v>
      </c>
      <c r="D24" s="161">
        <v>178057</v>
      </c>
      <c r="E24" s="161">
        <v>12090</v>
      </c>
      <c r="F24" s="161">
        <v>44752</v>
      </c>
      <c r="G24" s="161">
        <v>135111</v>
      </c>
      <c r="H24" s="181">
        <v>133305</v>
      </c>
    </row>
    <row r="25" spans="1:9" s="108" customFormat="1" ht="20.1" customHeight="1">
      <c r="A25" s="107"/>
      <c r="B25" s="194" t="s">
        <v>138</v>
      </c>
      <c r="C25" s="161" t="s">
        <v>93</v>
      </c>
      <c r="D25" s="161" t="s">
        <v>93</v>
      </c>
      <c r="E25" s="161" t="s">
        <v>93</v>
      </c>
      <c r="F25" s="161" t="s">
        <v>93</v>
      </c>
      <c r="G25" s="161" t="s">
        <v>93</v>
      </c>
      <c r="H25" s="181" t="s">
        <v>93</v>
      </c>
      <c r="I25" s="114"/>
    </row>
    <row r="26" spans="1:8" ht="20.1" customHeight="1">
      <c r="A26" s="14"/>
      <c r="B26" s="194" t="s">
        <v>139</v>
      </c>
      <c r="C26" s="161">
        <v>82464</v>
      </c>
      <c r="D26" s="161">
        <v>723735</v>
      </c>
      <c r="E26" s="161">
        <v>-11589</v>
      </c>
      <c r="F26" s="161">
        <v>-7133</v>
      </c>
      <c r="G26" s="161">
        <v>94053</v>
      </c>
      <c r="H26" s="181">
        <v>730868</v>
      </c>
    </row>
    <row r="27" spans="1:9" ht="24.6" customHeight="1">
      <c r="A27" s="14"/>
      <c r="B27" s="196" t="s">
        <v>140</v>
      </c>
      <c r="C27" s="161">
        <v>-8417</v>
      </c>
      <c r="D27" s="161">
        <v>-26004</v>
      </c>
      <c r="E27" s="161">
        <v>-4559</v>
      </c>
      <c r="F27" s="161">
        <v>-24921</v>
      </c>
      <c r="G27" s="161">
        <v>-3858</v>
      </c>
      <c r="H27" s="181">
        <v>-1083</v>
      </c>
      <c r="I27" s="115"/>
    </row>
    <row r="28" spans="1:9" ht="20.1" customHeight="1">
      <c r="A28" s="14"/>
      <c r="B28" s="22" t="s">
        <v>57</v>
      </c>
      <c r="C28" s="161">
        <v>3738707</v>
      </c>
      <c r="D28" s="161">
        <v>3609980</v>
      </c>
      <c r="E28" s="161">
        <v>997107</v>
      </c>
      <c r="F28" s="161">
        <v>857314</v>
      </c>
      <c r="G28" s="161">
        <v>2741600</v>
      </c>
      <c r="H28" s="181">
        <v>2752666</v>
      </c>
      <c r="I28" s="115"/>
    </row>
    <row r="29" spans="1:9" ht="20.1" customHeight="1">
      <c r="A29" s="14"/>
      <c r="B29" s="194" t="s">
        <v>141</v>
      </c>
      <c r="C29" s="161">
        <v>213402</v>
      </c>
      <c r="D29" s="161">
        <v>261177</v>
      </c>
      <c r="E29" s="161">
        <v>37062</v>
      </c>
      <c r="F29" s="161">
        <v>36692</v>
      </c>
      <c r="G29" s="161">
        <v>176340</v>
      </c>
      <c r="H29" s="181">
        <v>224485</v>
      </c>
      <c r="I29" s="115"/>
    </row>
    <row r="30" spans="1:9" ht="20.1" customHeight="1">
      <c r="A30" s="14"/>
      <c r="B30" s="194" t="s">
        <v>142</v>
      </c>
      <c r="C30" s="161">
        <v>1573826</v>
      </c>
      <c r="D30" s="161">
        <v>1600469</v>
      </c>
      <c r="E30" s="161">
        <v>221473</v>
      </c>
      <c r="F30" s="161">
        <v>128920</v>
      </c>
      <c r="G30" s="161">
        <v>1352353</v>
      </c>
      <c r="H30" s="181">
        <v>1471549</v>
      </c>
      <c r="I30" s="115"/>
    </row>
    <row r="31" spans="1:9" ht="20.1" customHeight="1">
      <c r="A31" s="14"/>
      <c r="B31" s="194" t="s">
        <v>143</v>
      </c>
      <c r="C31" s="161">
        <v>1386869</v>
      </c>
      <c r="D31" s="161">
        <v>1198273</v>
      </c>
      <c r="E31" s="161">
        <v>351765</v>
      </c>
      <c r="F31" s="161">
        <v>318874</v>
      </c>
      <c r="G31" s="161">
        <v>1035104</v>
      </c>
      <c r="H31" s="181">
        <v>879399</v>
      </c>
      <c r="I31" s="115"/>
    </row>
    <row r="32" spans="1:9" ht="20.1" customHeight="1">
      <c r="A32" s="14"/>
      <c r="B32" s="194" t="s">
        <v>144</v>
      </c>
      <c r="C32" s="161">
        <v>564610</v>
      </c>
      <c r="D32" s="161">
        <v>550061</v>
      </c>
      <c r="E32" s="161">
        <v>386807</v>
      </c>
      <c r="F32" s="161">
        <v>372828</v>
      </c>
      <c r="G32" s="161">
        <v>177803</v>
      </c>
      <c r="H32" s="181">
        <v>177233</v>
      </c>
      <c r="I32" s="115"/>
    </row>
    <row r="33" spans="1:9" ht="17.25" customHeight="1">
      <c r="A33" s="14"/>
      <c r="B33" s="197" t="s">
        <v>58</v>
      </c>
      <c r="C33" s="125">
        <v>6762140</v>
      </c>
      <c r="D33" s="125">
        <v>7139245</v>
      </c>
      <c r="E33" s="125">
        <v>1500602</v>
      </c>
      <c r="F33" s="125">
        <v>1329389</v>
      </c>
      <c r="G33" s="125">
        <v>5261538</v>
      </c>
      <c r="H33" s="182">
        <v>5809856</v>
      </c>
      <c r="I33" s="115"/>
    </row>
    <row r="34" spans="1:8" ht="14.25">
      <c r="A34" s="14"/>
      <c r="B34" s="2"/>
      <c r="C34" s="16"/>
      <c r="D34" s="16"/>
      <c r="E34" s="16"/>
      <c r="F34" s="16"/>
      <c r="G34" s="16"/>
      <c r="H34" s="16"/>
    </row>
    <row r="35" spans="2:8" ht="16.2" customHeight="1">
      <c r="B35" s="105" t="s">
        <v>104</v>
      </c>
      <c r="C35" s="28"/>
      <c r="D35" s="28"/>
      <c r="E35" s="28"/>
      <c r="F35" s="28"/>
      <c r="G35" s="28"/>
      <c r="H35" s="28"/>
    </row>
    <row r="36" spans="2:8" s="28" customFormat="1" ht="25.95" customHeight="1">
      <c r="B36" s="235" t="s">
        <v>115</v>
      </c>
      <c r="C36" s="235"/>
      <c r="D36" s="235"/>
      <c r="E36" s="235"/>
      <c r="F36" s="235"/>
      <c r="G36" s="235"/>
      <c r="H36" s="235"/>
    </row>
    <row r="37" spans="2:8" ht="14.25">
      <c r="B37" s="28"/>
      <c r="C37" s="28"/>
      <c r="D37" s="28"/>
      <c r="E37" s="28"/>
      <c r="F37" s="28"/>
      <c r="G37" s="28"/>
      <c r="H37" s="28"/>
    </row>
    <row r="38" ht="14.25">
      <c r="B38" s="33"/>
    </row>
    <row r="39" spans="2:4" ht="14.25">
      <c r="B39" s="14"/>
      <c r="D39" s="15"/>
    </row>
    <row r="40" ht="14.25">
      <c r="D40" s="15"/>
    </row>
    <row r="41" ht="14.25">
      <c r="D41" s="15"/>
    </row>
    <row r="42" ht="14.25">
      <c r="D42" s="15"/>
    </row>
    <row r="43" ht="14.25">
      <c r="D43" s="15"/>
    </row>
    <row r="44" spans="2:4" ht="14.25">
      <c r="B44" s="14"/>
      <c r="D44" s="15"/>
    </row>
    <row r="45" ht="14.25">
      <c r="D45" s="15"/>
    </row>
    <row r="46" ht="14.25">
      <c r="D46" s="15"/>
    </row>
    <row r="47" spans="3:5" ht="14.25">
      <c r="C47" s="15"/>
      <c r="D47" s="15"/>
      <c r="E47" s="15"/>
    </row>
    <row r="48" spans="3:5" ht="14.25">
      <c r="C48" s="15"/>
      <c r="D48" s="15"/>
      <c r="E48" s="15"/>
    </row>
    <row r="49" ht="14.25">
      <c r="D49" s="15"/>
    </row>
    <row r="50" ht="14.25">
      <c r="D50" s="15"/>
    </row>
    <row r="51" ht="14.25">
      <c r="D51" s="15"/>
    </row>
    <row r="52" ht="14.25">
      <c r="D52" s="15"/>
    </row>
    <row r="53" ht="14.25">
      <c r="D53" s="15"/>
    </row>
  </sheetData>
  <mergeCells count="7">
    <mergeCell ref="B36:H36"/>
    <mergeCell ref="B2:B5"/>
    <mergeCell ref="C2:D3"/>
    <mergeCell ref="E2:H2"/>
    <mergeCell ref="E3:F3"/>
    <mergeCell ref="G3:H3"/>
    <mergeCell ref="C5:H5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8"/>
  <sheetViews>
    <sheetView workbookViewId="0" topLeftCell="B1">
      <selection activeCell="M7" sqref="M7"/>
    </sheetView>
  </sheetViews>
  <sheetFormatPr defaultColWidth="9" defaultRowHeight="14.25"/>
  <cols>
    <col min="1" max="1" width="1.203125" style="13" hidden="1" customWidth="1"/>
    <col min="2" max="2" width="26.19921875" style="13" customWidth="1"/>
    <col min="3" max="3" width="10.19921875" style="13" customWidth="1"/>
    <col min="4" max="4" width="9.8984375" style="13" customWidth="1"/>
    <col min="5" max="5" width="9.69921875" style="13" customWidth="1"/>
    <col min="6" max="6" width="9.59765625" style="13" customWidth="1"/>
    <col min="7" max="7" width="11.09765625" style="13" customWidth="1"/>
    <col min="8" max="8" width="11.59765625" style="13" customWidth="1"/>
    <col min="9" max="16384" width="9" style="13" customWidth="1"/>
  </cols>
  <sheetData>
    <row r="1" spans="1:8" s="28" customFormat="1" ht="28.2" customHeight="1">
      <c r="A1" s="91" t="s">
        <v>2</v>
      </c>
      <c r="B1" s="92" t="s">
        <v>168</v>
      </c>
      <c r="C1" s="93"/>
      <c r="D1" s="93"/>
      <c r="E1" s="93"/>
      <c r="F1" s="93"/>
      <c r="G1" s="93"/>
      <c r="H1" s="93"/>
    </row>
    <row r="2" spans="2:8" ht="20.1" customHeight="1">
      <c r="B2" s="236" t="s">
        <v>39</v>
      </c>
      <c r="C2" s="237" t="s">
        <v>149</v>
      </c>
      <c r="D2" s="237"/>
      <c r="E2" s="237" t="s">
        <v>38</v>
      </c>
      <c r="F2" s="237"/>
      <c r="G2" s="237"/>
      <c r="H2" s="238"/>
    </row>
    <row r="3" spans="1:8" ht="33" customHeight="1">
      <c r="A3" s="14"/>
      <c r="B3" s="243"/>
      <c r="C3" s="237"/>
      <c r="D3" s="237"/>
      <c r="E3" s="239" t="s">
        <v>156</v>
      </c>
      <c r="F3" s="237"/>
      <c r="G3" s="239" t="s">
        <v>146</v>
      </c>
      <c r="H3" s="238"/>
    </row>
    <row r="4" spans="1:8" s="28" customFormat="1" ht="20.25" customHeight="1">
      <c r="A4" s="31"/>
      <c r="B4" s="243"/>
      <c r="C4" s="180" t="s">
        <v>157</v>
      </c>
      <c r="D4" s="180">
        <v>2021</v>
      </c>
      <c r="E4" s="180" t="s">
        <v>157</v>
      </c>
      <c r="F4" s="180">
        <v>2021</v>
      </c>
      <c r="G4" s="180" t="s">
        <v>157</v>
      </c>
      <c r="H4" s="153">
        <v>2021</v>
      </c>
    </row>
    <row r="5" spans="1:8" ht="17.4" customHeight="1">
      <c r="A5" s="14"/>
      <c r="B5" s="243"/>
      <c r="C5" s="244" t="s">
        <v>59</v>
      </c>
      <c r="D5" s="245"/>
      <c r="E5" s="245"/>
      <c r="F5" s="245"/>
      <c r="G5" s="245"/>
      <c r="H5" s="246"/>
    </row>
    <row r="6" spans="1:8" s="30" customFormat="1" ht="20.1" customHeight="1">
      <c r="A6" s="29"/>
      <c r="B6" s="195" t="s">
        <v>60</v>
      </c>
      <c r="C6" s="161">
        <v>1631682</v>
      </c>
      <c r="D6" s="161">
        <v>2272698</v>
      </c>
      <c r="E6" s="161">
        <v>652177</v>
      </c>
      <c r="F6" s="161">
        <v>660820</v>
      </c>
      <c r="G6" s="161">
        <v>979505</v>
      </c>
      <c r="H6" s="181">
        <v>1611878</v>
      </c>
    </row>
    <row r="7" spans="1:8" ht="20.1" customHeight="1">
      <c r="A7" s="14"/>
      <c r="B7" s="22" t="s">
        <v>150</v>
      </c>
      <c r="C7" s="161">
        <v>1027612</v>
      </c>
      <c r="D7" s="161">
        <v>1162879</v>
      </c>
      <c r="E7" s="161">
        <v>553626</v>
      </c>
      <c r="F7" s="161">
        <v>580792</v>
      </c>
      <c r="G7" s="161">
        <v>473986</v>
      </c>
      <c r="H7" s="181">
        <v>582087</v>
      </c>
    </row>
    <row r="8" spans="1:8" ht="20.1" customHeight="1">
      <c r="A8" s="14"/>
      <c r="B8" s="22" t="s">
        <v>151</v>
      </c>
      <c r="C8" s="161">
        <v>82560</v>
      </c>
      <c r="D8" s="161">
        <v>76319</v>
      </c>
      <c r="E8" s="161">
        <v>38555</v>
      </c>
      <c r="F8" s="161">
        <v>44599</v>
      </c>
      <c r="G8" s="161">
        <v>44005</v>
      </c>
      <c r="H8" s="181">
        <v>31720</v>
      </c>
    </row>
    <row r="9" spans="1:8" ht="20.1" customHeight="1">
      <c r="A9" s="14"/>
      <c r="B9" s="22" t="s">
        <v>152</v>
      </c>
      <c r="C9" s="161">
        <v>521510</v>
      </c>
      <c r="D9" s="161">
        <v>1033500</v>
      </c>
      <c r="E9" s="161">
        <v>59996</v>
      </c>
      <c r="F9" s="161">
        <v>35429</v>
      </c>
      <c r="G9" s="161">
        <v>461514</v>
      </c>
      <c r="H9" s="181">
        <v>998071</v>
      </c>
    </row>
    <row r="10" spans="1:8" s="30" customFormat="1" ht="20.1" customHeight="1">
      <c r="A10" s="29"/>
      <c r="B10" s="195" t="s">
        <v>61</v>
      </c>
      <c r="C10" s="161">
        <v>1427016</v>
      </c>
      <c r="D10" s="161">
        <v>1475684</v>
      </c>
      <c r="E10" s="161">
        <v>651826</v>
      </c>
      <c r="F10" s="161">
        <v>660430</v>
      </c>
      <c r="G10" s="161">
        <v>775190</v>
      </c>
      <c r="H10" s="181">
        <v>815254</v>
      </c>
    </row>
    <row r="11" spans="1:8" s="28" customFormat="1" ht="20.1" customHeight="1">
      <c r="A11" s="31"/>
      <c r="B11" s="22" t="s">
        <v>153</v>
      </c>
      <c r="C11" s="161">
        <v>1135378</v>
      </c>
      <c r="D11" s="161">
        <v>1247239</v>
      </c>
      <c r="E11" s="161">
        <v>583427</v>
      </c>
      <c r="F11" s="161">
        <v>603492</v>
      </c>
      <c r="G11" s="161">
        <v>551951</v>
      </c>
      <c r="H11" s="181">
        <v>643747</v>
      </c>
    </row>
    <row r="12" spans="1:8" ht="20.1" customHeight="1">
      <c r="A12" s="14"/>
      <c r="B12" s="22" t="s">
        <v>154</v>
      </c>
      <c r="C12" s="161">
        <v>57776</v>
      </c>
      <c r="D12" s="161">
        <v>67929</v>
      </c>
      <c r="E12" s="161">
        <v>29039</v>
      </c>
      <c r="F12" s="161">
        <v>33347</v>
      </c>
      <c r="G12" s="161">
        <v>28737</v>
      </c>
      <c r="H12" s="181">
        <v>34582</v>
      </c>
    </row>
    <row r="13" spans="1:8" ht="20.1" customHeight="1">
      <c r="A13" s="14"/>
      <c r="B13" s="22" t="s">
        <v>155</v>
      </c>
      <c r="C13" s="161">
        <v>233862</v>
      </c>
      <c r="D13" s="161">
        <v>160516</v>
      </c>
      <c r="E13" s="161">
        <v>39360</v>
      </c>
      <c r="F13" s="161">
        <v>23591</v>
      </c>
      <c r="G13" s="161">
        <v>194502</v>
      </c>
      <c r="H13" s="181">
        <v>136925</v>
      </c>
    </row>
    <row r="14" spans="1:8" s="30" customFormat="1" ht="20.1" customHeight="1">
      <c r="A14" s="29"/>
      <c r="B14" s="195" t="s">
        <v>62</v>
      </c>
      <c r="C14" s="161">
        <v>204769</v>
      </c>
      <c r="D14" s="161">
        <v>797011</v>
      </c>
      <c r="E14" s="161">
        <v>349</v>
      </c>
      <c r="F14" s="161">
        <v>388</v>
      </c>
      <c r="G14" s="161">
        <v>204420</v>
      </c>
      <c r="H14" s="181">
        <v>796623</v>
      </c>
    </row>
    <row r="15" spans="1:8" s="30" customFormat="1" ht="20.1" customHeight="1">
      <c r="A15" s="29"/>
      <c r="B15" s="197" t="s">
        <v>63</v>
      </c>
      <c r="C15" s="125">
        <v>82464</v>
      </c>
      <c r="D15" s="125">
        <v>723735</v>
      </c>
      <c r="E15" s="125">
        <v>-11589</v>
      </c>
      <c r="F15" s="125">
        <v>-7133</v>
      </c>
      <c r="G15" s="125">
        <v>94053</v>
      </c>
      <c r="H15" s="182">
        <v>730868</v>
      </c>
    </row>
    <row r="16" ht="20.1" customHeight="1"/>
    <row r="17" s="28" customFormat="1" ht="18" customHeight="1">
      <c r="B17" s="105" t="s">
        <v>101</v>
      </c>
    </row>
    <row r="18" spans="2:8" s="28" customFormat="1" ht="22.95" customHeight="1">
      <c r="B18" s="235" t="s">
        <v>115</v>
      </c>
      <c r="C18" s="235"/>
      <c r="D18" s="235"/>
      <c r="E18" s="235"/>
      <c r="F18" s="235"/>
      <c r="G18" s="235"/>
      <c r="H18" s="235"/>
    </row>
    <row r="19" ht="14.25" hidden="1"/>
  </sheetData>
  <mergeCells count="7">
    <mergeCell ref="B18:H18"/>
    <mergeCell ref="C2:D3"/>
    <mergeCell ref="E2:H2"/>
    <mergeCell ref="E3:F3"/>
    <mergeCell ref="G3:H3"/>
    <mergeCell ref="B2:B5"/>
    <mergeCell ref="C5:H5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tabSelected="1" workbookViewId="0" topLeftCell="B1">
      <selection activeCell="I1" sqref="I1"/>
    </sheetView>
  </sheetViews>
  <sheetFormatPr defaultColWidth="9" defaultRowHeight="14.25"/>
  <cols>
    <col min="1" max="1" width="1.390625" style="17" hidden="1" customWidth="1"/>
    <col min="2" max="2" width="22.19921875" style="17" customWidth="1"/>
    <col min="3" max="3" width="13.3984375" style="17" customWidth="1"/>
    <col min="4" max="6" width="13.59765625" style="17" customWidth="1"/>
    <col min="7" max="16384" width="9" style="17" customWidth="1"/>
  </cols>
  <sheetData>
    <row r="1" spans="1:6" s="21" customFormat="1" ht="26.4" customHeight="1">
      <c r="A1" s="21" t="s">
        <v>1</v>
      </c>
      <c r="B1" s="204" t="s">
        <v>94</v>
      </c>
      <c r="C1" s="205"/>
      <c r="D1" s="205"/>
      <c r="E1" s="205"/>
      <c r="F1" s="205"/>
    </row>
    <row r="2" spans="2:6" s="21" customFormat="1" ht="19.95" customHeight="1">
      <c r="B2" s="47" t="s">
        <v>106</v>
      </c>
      <c r="C2" s="119"/>
      <c r="D2" s="119"/>
      <c r="E2" s="119"/>
      <c r="F2" s="119"/>
    </row>
    <row r="3" spans="1:6" s="21" customFormat="1" ht="36" customHeight="1">
      <c r="A3" s="20" t="s">
        <v>0</v>
      </c>
      <c r="B3" s="206" t="s">
        <v>14</v>
      </c>
      <c r="C3" s="207" t="s">
        <v>15</v>
      </c>
      <c r="D3" s="208" t="s">
        <v>17</v>
      </c>
      <c r="E3" s="209"/>
      <c r="F3" s="209"/>
    </row>
    <row r="4" spans="1:6" s="21" customFormat="1" ht="36" customHeight="1">
      <c r="A4" s="20"/>
      <c r="B4" s="206"/>
      <c r="C4" s="207"/>
      <c r="D4" s="133" t="s">
        <v>33</v>
      </c>
      <c r="E4" s="123" t="s">
        <v>25</v>
      </c>
      <c r="F4" s="121" t="s">
        <v>66</v>
      </c>
    </row>
    <row r="5" spans="1:7" s="21" customFormat="1" ht="24.9" customHeight="1">
      <c r="A5" s="20"/>
      <c r="B5" s="134" t="s">
        <v>16</v>
      </c>
      <c r="C5" s="135">
        <v>75</v>
      </c>
      <c r="D5" s="135">
        <v>43</v>
      </c>
      <c r="E5" s="135">
        <v>23</v>
      </c>
      <c r="F5" s="136">
        <v>9</v>
      </c>
      <c r="G5" s="36"/>
    </row>
    <row r="6" spans="1:7" s="21" customFormat="1" ht="24.9" customHeight="1">
      <c r="A6" s="20"/>
      <c r="B6" s="130" t="s">
        <v>18</v>
      </c>
      <c r="C6" s="135">
        <v>18</v>
      </c>
      <c r="D6" s="135">
        <v>8</v>
      </c>
      <c r="E6" s="135">
        <v>8</v>
      </c>
      <c r="F6" s="136">
        <v>2</v>
      </c>
      <c r="G6" s="36"/>
    </row>
    <row r="7" spans="1:7" s="21" customFormat="1" ht="24.9" customHeight="1">
      <c r="A7" s="20"/>
      <c r="B7" s="130" t="s">
        <v>19</v>
      </c>
      <c r="C7" s="135">
        <v>42</v>
      </c>
      <c r="D7" s="135">
        <v>27</v>
      </c>
      <c r="E7" s="135">
        <v>12</v>
      </c>
      <c r="F7" s="136">
        <v>3</v>
      </c>
      <c r="G7" s="36"/>
    </row>
    <row r="8" spans="1:7" s="21" customFormat="1" ht="24.9" customHeight="1">
      <c r="A8" s="20"/>
      <c r="B8" s="130" t="s">
        <v>20</v>
      </c>
      <c r="C8" s="135">
        <v>3</v>
      </c>
      <c r="D8" s="135">
        <v>2</v>
      </c>
      <c r="E8" s="135">
        <v>1</v>
      </c>
      <c r="F8" s="54" t="s">
        <v>92</v>
      </c>
      <c r="G8" s="36"/>
    </row>
    <row r="9" spans="1:7" s="21" customFormat="1" ht="24.9" customHeight="1">
      <c r="A9" s="20"/>
      <c r="B9" s="130" t="s">
        <v>21</v>
      </c>
      <c r="C9" s="135">
        <v>1</v>
      </c>
      <c r="D9" s="135">
        <v>1</v>
      </c>
      <c r="E9" s="53" t="s">
        <v>92</v>
      </c>
      <c r="F9" s="136" t="s">
        <v>92</v>
      </c>
      <c r="G9" s="36"/>
    </row>
    <row r="10" spans="1:7" s="21" customFormat="1" ht="24.9" customHeight="1">
      <c r="A10" s="20"/>
      <c r="B10" s="130" t="s">
        <v>22</v>
      </c>
      <c r="C10" s="135">
        <v>3</v>
      </c>
      <c r="D10" s="135">
        <v>1</v>
      </c>
      <c r="E10" s="135">
        <v>1</v>
      </c>
      <c r="F10" s="136">
        <v>1</v>
      </c>
      <c r="G10" s="36"/>
    </row>
    <row r="11" spans="1:7" s="21" customFormat="1" ht="24.9" customHeight="1">
      <c r="A11" s="20"/>
      <c r="B11" s="130" t="s">
        <v>23</v>
      </c>
      <c r="C11" s="135">
        <v>7</v>
      </c>
      <c r="D11" s="135">
        <v>4</v>
      </c>
      <c r="E11" s="53" t="s">
        <v>92</v>
      </c>
      <c r="F11" s="136">
        <v>3</v>
      </c>
      <c r="G11" s="36"/>
    </row>
    <row r="12" spans="2:7" s="21" customFormat="1" ht="24.9" customHeight="1">
      <c r="B12" s="131" t="s">
        <v>24</v>
      </c>
      <c r="C12" s="137">
        <v>1</v>
      </c>
      <c r="D12" s="137" t="s">
        <v>92</v>
      </c>
      <c r="E12" s="137">
        <v>1</v>
      </c>
      <c r="F12" s="138" t="s">
        <v>92</v>
      </c>
      <c r="G12" s="36"/>
    </row>
    <row r="13" spans="2:7" s="21" customFormat="1" ht="17.25" customHeight="1">
      <c r="B13" s="42"/>
      <c r="C13" s="109"/>
      <c r="D13" s="109"/>
      <c r="E13" s="109"/>
      <c r="F13" s="109"/>
      <c r="G13" s="36"/>
    </row>
    <row r="18" spans="2:6" ht="14.25">
      <c r="B18" s="21"/>
      <c r="C18" s="20"/>
      <c r="D18" s="21"/>
      <c r="E18" s="21"/>
      <c r="F18" s="44"/>
    </row>
  </sheetData>
  <mergeCells count="4">
    <mergeCell ref="B1:F1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 topLeftCell="B1">
      <selection activeCell="G1" sqref="G1"/>
    </sheetView>
  </sheetViews>
  <sheetFormatPr defaultColWidth="9" defaultRowHeight="14.25"/>
  <cols>
    <col min="1" max="1" width="1.390625" style="17" hidden="1" customWidth="1"/>
    <col min="2" max="2" width="40.69921875" style="17" customWidth="1"/>
    <col min="3" max="3" width="15.19921875" style="17" customWidth="1"/>
    <col min="4" max="4" width="16.3984375" style="17" customWidth="1"/>
    <col min="5" max="5" width="16.19921875" style="17" customWidth="1"/>
    <col min="6" max="16384" width="9" style="17" customWidth="1"/>
  </cols>
  <sheetData>
    <row r="1" spans="2:5" s="21" customFormat="1" ht="26.4" customHeight="1">
      <c r="B1" s="205" t="s">
        <v>75</v>
      </c>
      <c r="C1" s="210"/>
      <c r="D1" s="210"/>
      <c r="E1" s="210"/>
    </row>
    <row r="2" spans="1:3" s="38" customFormat="1" ht="22.2" customHeight="1">
      <c r="A2" s="38" t="s">
        <v>1</v>
      </c>
      <c r="B2" s="46" t="s">
        <v>106</v>
      </c>
      <c r="C2" s="39"/>
    </row>
    <row r="3" spans="2:5" s="21" customFormat="1" ht="14.25" customHeight="1">
      <c r="B3" s="211" t="s">
        <v>29</v>
      </c>
      <c r="C3" s="212" t="s">
        <v>26</v>
      </c>
      <c r="D3" s="212" t="s">
        <v>27</v>
      </c>
      <c r="E3" s="213" t="s">
        <v>28</v>
      </c>
    </row>
    <row r="4" spans="2:5" s="21" customFormat="1" ht="14.25" customHeight="1">
      <c r="B4" s="211"/>
      <c r="C4" s="212"/>
      <c r="D4" s="212"/>
      <c r="E4" s="213"/>
    </row>
    <row r="5" spans="2:6" s="21" customFormat="1" ht="26.1" customHeight="1">
      <c r="B5" s="106" t="s">
        <v>30</v>
      </c>
      <c r="C5" s="56">
        <v>75</v>
      </c>
      <c r="D5" s="58">
        <v>59</v>
      </c>
      <c r="E5" s="139">
        <v>16</v>
      </c>
      <c r="F5" s="71"/>
    </row>
    <row r="6" spans="2:6" s="21" customFormat="1" ht="26.1" customHeight="1">
      <c r="B6" s="22" t="s">
        <v>118</v>
      </c>
      <c r="C6" s="56">
        <v>1</v>
      </c>
      <c r="D6" s="57" t="s">
        <v>92</v>
      </c>
      <c r="E6" s="139">
        <v>1</v>
      </c>
      <c r="F6" s="71"/>
    </row>
    <row r="7" spans="2:6" s="21" customFormat="1" ht="26.1" customHeight="1">
      <c r="B7" s="22" t="s">
        <v>119</v>
      </c>
      <c r="C7" s="56">
        <v>7</v>
      </c>
      <c r="D7" s="58">
        <v>2</v>
      </c>
      <c r="E7" s="139">
        <v>5</v>
      </c>
      <c r="F7" s="71"/>
    </row>
    <row r="8" spans="2:6" s="21" customFormat="1" ht="26.1" customHeight="1">
      <c r="B8" s="22" t="s">
        <v>120</v>
      </c>
      <c r="C8" s="56">
        <v>24</v>
      </c>
      <c r="D8" s="58">
        <v>16</v>
      </c>
      <c r="E8" s="139">
        <v>8</v>
      </c>
      <c r="F8" s="71"/>
    </row>
    <row r="9" spans="2:6" s="21" customFormat="1" ht="26.1" customHeight="1">
      <c r="B9" s="22" t="s">
        <v>31</v>
      </c>
      <c r="C9" s="202">
        <v>38</v>
      </c>
      <c r="D9" s="58">
        <v>38</v>
      </c>
      <c r="E9" s="140" t="s">
        <v>92</v>
      </c>
      <c r="F9" s="71"/>
    </row>
    <row r="10" spans="2:6" s="21" customFormat="1" ht="26.1" customHeight="1">
      <c r="B10" s="80" t="s">
        <v>121</v>
      </c>
      <c r="C10" s="59">
        <v>5</v>
      </c>
      <c r="D10" s="60">
        <v>3</v>
      </c>
      <c r="E10" s="61">
        <v>2</v>
      </c>
      <c r="F10" s="71"/>
    </row>
    <row r="11" spans="3:6" ht="19.5" customHeight="1">
      <c r="C11" s="77"/>
      <c r="D11" s="76"/>
      <c r="E11" s="77"/>
      <c r="F11" s="76"/>
    </row>
    <row r="12" spans="4:5" ht="14.25">
      <c r="D12" s="18"/>
      <c r="E12" s="18"/>
    </row>
    <row r="13" spans="4:5" ht="14.25">
      <c r="D13" s="18"/>
      <c r="E13" s="18"/>
    </row>
    <row r="14" spans="4:5" ht="14.25">
      <c r="D14" s="18"/>
      <c r="E14" s="18"/>
    </row>
    <row r="15" spans="4:5" ht="14.25">
      <c r="D15" s="18"/>
      <c r="E15" s="18"/>
    </row>
  </sheetData>
  <mergeCells count="5">
    <mergeCell ref="B1:E1"/>
    <mergeCell ref="B3:B4"/>
    <mergeCell ref="D3:D4"/>
    <mergeCell ref="E3:E4"/>
    <mergeCell ref="C3:C4"/>
  </mergeCells>
  <printOptions/>
  <pageMargins left="0.5905511811023623" right="0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 topLeftCell="B1">
      <selection activeCell="H8" sqref="H8"/>
    </sheetView>
  </sheetViews>
  <sheetFormatPr defaultColWidth="9" defaultRowHeight="14.25"/>
  <cols>
    <col min="1" max="1" width="1.390625" style="17" hidden="1" customWidth="1"/>
    <col min="2" max="2" width="33.19921875" style="17" customWidth="1"/>
    <col min="3" max="3" width="12.3984375" style="17" customWidth="1"/>
    <col min="4" max="4" width="11.69921875" style="17" customWidth="1"/>
    <col min="5" max="5" width="11.09765625" style="17" customWidth="1"/>
    <col min="6" max="6" width="10.19921875" style="17" customWidth="1"/>
    <col min="7" max="16384" width="9" style="17" customWidth="1"/>
  </cols>
  <sheetData>
    <row r="1" spans="1:7" s="23" customFormat="1" ht="33" customHeight="1">
      <c r="A1" s="23" t="s">
        <v>1</v>
      </c>
      <c r="B1" s="205" t="s">
        <v>76</v>
      </c>
      <c r="C1" s="214"/>
      <c r="D1" s="214"/>
      <c r="E1" s="214"/>
      <c r="F1" s="214"/>
      <c r="G1" s="24"/>
    </row>
    <row r="2" spans="2:7" s="23" customFormat="1" ht="21.6" customHeight="1">
      <c r="B2" s="47" t="s">
        <v>107</v>
      </c>
      <c r="C2" s="19"/>
      <c r="D2" s="25"/>
      <c r="E2" s="25"/>
      <c r="F2" s="25"/>
      <c r="G2" s="24"/>
    </row>
    <row r="3" spans="1:6" s="21" customFormat="1" ht="27" customHeight="1">
      <c r="A3" s="20"/>
      <c r="B3" s="215" t="s">
        <v>29</v>
      </c>
      <c r="C3" s="217" t="s">
        <v>32</v>
      </c>
      <c r="D3" s="216" t="s">
        <v>17</v>
      </c>
      <c r="E3" s="216"/>
      <c r="F3" s="208"/>
    </row>
    <row r="4" spans="1:7" s="21" customFormat="1" ht="24.6" customHeight="1">
      <c r="A4" s="20"/>
      <c r="B4" s="215"/>
      <c r="C4" s="218"/>
      <c r="D4" s="141" t="s">
        <v>33</v>
      </c>
      <c r="E4" s="133" t="s">
        <v>35</v>
      </c>
      <c r="F4" s="142" t="s">
        <v>34</v>
      </c>
      <c r="G4" s="45"/>
    </row>
    <row r="5" spans="1:7" s="21" customFormat="1" ht="26.1" customHeight="1">
      <c r="A5" s="20"/>
      <c r="B5" s="143" t="s">
        <v>36</v>
      </c>
      <c r="C5" s="112">
        <v>6037</v>
      </c>
      <c r="D5" s="144">
        <v>3161</v>
      </c>
      <c r="E5" s="144">
        <v>2567</v>
      </c>
      <c r="F5" s="145">
        <v>309</v>
      </c>
      <c r="G5" s="51"/>
    </row>
    <row r="6" spans="1:7" s="21" customFormat="1" ht="30.6" customHeight="1">
      <c r="A6" s="20"/>
      <c r="B6" s="22" t="s">
        <v>37</v>
      </c>
      <c r="C6" s="112">
        <v>5484</v>
      </c>
      <c r="D6" s="112">
        <v>2813</v>
      </c>
      <c r="E6" s="112">
        <v>2409</v>
      </c>
      <c r="F6" s="95">
        <v>262</v>
      </c>
      <c r="G6" s="51"/>
    </row>
    <row r="7" spans="1:7" s="21" customFormat="1" ht="30.6" customHeight="1">
      <c r="A7" s="20"/>
      <c r="B7" s="22" t="s">
        <v>160</v>
      </c>
      <c r="C7" s="112">
        <v>326</v>
      </c>
      <c r="D7" s="112">
        <v>236</v>
      </c>
      <c r="E7" s="112">
        <v>70</v>
      </c>
      <c r="F7" s="95">
        <v>20</v>
      </c>
      <c r="G7" s="51"/>
    </row>
    <row r="8" spans="1:7" s="21" customFormat="1" ht="26.1" customHeight="1">
      <c r="A8" s="20"/>
      <c r="B8" s="80" t="s">
        <v>95</v>
      </c>
      <c r="C8" s="146">
        <v>227</v>
      </c>
      <c r="D8" s="146">
        <v>112</v>
      </c>
      <c r="E8" s="146">
        <v>88</v>
      </c>
      <c r="F8" s="147">
        <v>27</v>
      </c>
      <c r="G8" s="51"/>
    </row>
  </sheetData>
  <mergeCells count="4">
    <mergeCell ref="B1:F1"/>
    <mergeCell ref="B3:B4"/>
    <mergeCell ref="D3:F3"/>
    <mergeCell ref="C3:C4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 topLeftCell="B1">
      <selection activeCell="J5" sqref="J5"/>
    </sheetView>
  </sheetViews>
  <sheetFormatPr defaultColWidth="9" defaultRowHeight="14.25"/>
  <cols>
    <col min="1" max="1" width="1.390625" style="27" hidden="1" customWidth="1"/>
    <col min="2" max="2" width="45.19921875" style="27" customWidth="1"/>
    <col min="3" max="3" width="21.69921875" style="27" customWidth="1"/>
    <col min="4" max="16384" width="9" style="27" customWidth="1"/>
  </cols>
  <sheetData>
    <row r="1" ht="27" customHeight="1">
      <c r="B1" s="198" t="s">
        <v>74</v>
      </c>
    </row>
    <row r="2" spans="1:3" s="21" customFormat="1" ht="24" customHeight="1">
      <c r="A2" s="20"/>
      <c r="B2" s="148" t="s">
        <v>50</v>
      </c>
      <c r="C2" s="149" t="s">
        <v>40</v>
      </c>
    </row>
    <row r="3" spans="1:4" s="21" customFormat="1" ht="20.1" customHeight="1">
      <c r="A3" s="20"/>
      <c r="B3" s="106" t="s">
        <v>41</v>
      </c>
      <c r="C3" s="150">
        <v>75</v>
      </c>
      <c r="D3" s="36"/>
    </row>
    <row r="4" spans="1:3" s="21" customFormat="1" ht="20.1" customHeight="1">
      <c r="A4" s="20"/>
      <c r="B4" s="48" t="s">
        <v>42</v>
      </c>
      <c r="C4" s="150">
        <v>43</v>
      </c>
    </row>
    <row r="5" spans="1:3" s="21" customFormat="1" ht="20.1" customHeight="1">
      <c r="A5" s="20"/>
      <c r="B5" s="48" t="s">
        <v>43</v>
      </c>
      <c r="C5" s="150">
        <v>23</v>
      </c>
    </row>
    <row r="6" spans="1:3" s="21" customFormat="1" ht="20.1" customHeight="1">
      <c r="A6" s="20"/>
      <c r="B6" s="48" t="s">
        <v>44</v>
      </c>
      <c r="C6" s="136">
        <v>9</v>
      </c>
    </row>
    <row r="7" spans="1:4" s="21" customFormat="1" ht="20.1" customHeight="1">
      <c r="A7" s="20"/>
      <c r="B7" s="96" t="s">
        <v>45</v>
      </c>
      <c r="C7" s="151">
        <v>22</v>
      </c>
      <c r="D7" s="36"/>
    </row>
    <row r="8" spans="1:3" s="21" customFormat="1" ht="20.1" customHeight="1">
      <c r="A8" s="20"/>
      <c r="B8" s="48" t="s">
        <v>46</v>
      </c>
      <c r="C8" s="151">
        <v>5</v>
      </c>
    </row>
    <row r="9" spans="1:6" s="21" customFormat="1" ht="20.1" customHeight="1">
      <c r="A9" s="20"/>
      <c r="B9" s="48" t="s">
        <v>47</v>
      </c>
      <c r="C9" s="110">
        <v>11</v>
      </c>
      <c r="F9" s="43"/>
    </row>
    <row r="10" spans="1:3" s="21" customFormat="1" ht="20.1" customHeight="1">
      <c r="A10" s="20"/>
      <c r="B10" s="48" t="s">
        <v>48</v>
      </c>
      <c r="C10" s="110">
        <v>6</v>
      </c>
    </row>
    <row r="11" spans="1:3" s="21" customFormat="1" ht="20.1" customHeight="1">
      <c r="A11" s="20"/>
      <c r="B11" s="132" t="s">
        <v>49</v>
      </c>
      <c r="C11" s="152">
        <v>82</v>
      </c>
    </row>
    <row r="13" ht="14.25">
      <c r="B1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 topLeftCell="A1">
      <selection activeCell="H6" sqref="H6"/>
    </sheetView>
  </sheetViews>
  <sheetFormatPr defaultColWidth="9" defaultRowHeight="14.25"/>
  <cols>
    <col min="1" max="1" width="41" style="32" customWidth="1"/>
    <col min="2" max="2" width="12.3984375" style="32" customWidth="1"/>
    <col min="3" max="3" width="13.19921875" style="32" customWidth="1"/>
    <col min="4" max="4" width="13.09765625" style="32" customWidth="1"/>
    <col min="5" max="16384" width="9" style="27" customWidth="1"/>
  </cols>
  <sheetData>
    <row r="1" spans="1:4" s="36" customFormat="1" ht="24.6" customHeight="1">
      <c r="A1" s="205" t="s">
        <v>108</v>
      </c>
      <c r="B1" s="205"/>
      <c r="C1" s="205"/>
      <c r="D1" s="205"/>
    </row>
    <row r="2" spans="1:5" s="21" customFormat="1" ht="52.5" customHeight="1">
      <c r="A2" s="148" t="s">
        <v>50</v>
      </c>
      <c r="B2" s="122" t="s">
        <v>30</v>
      </c>
      <c r="C2" s="153" t="s">
        <v>72</v>
      </c>
      <c r="D2" s="153" t="s">
        <v>73</v>
      </c>
      <c r="E2" s="20"/>
    </row>
    <row r="3" spans="1:5" s="21" customFormat="1" ht="22.95" customHeight="1">
      <c r="A3" s="221" t="s">
        <v>67</v>
      </c>
      <c r="B3" s="221"/>
      <c r="C3" s="221"/>
      <c r="D3" s="221"/>
      <c r="E3" s="52"/>
    </row>
    <row r="4" spans="1:6" s="37" customFormat="1" ht="42" customHeight="1">
      <c r="A4" s="143" t="s">
        <v>122</v>
      </c>
      <c r="B4" s="155">
        <v>960272</v>
      </c>
      <c r="C4" s="155">
        <v>904673</v>
      </c>
      <c r="D4" s="156">
        <v>55599</v>
      </c>
      <c r="E4" s="84"/>
      <c r="F4" s="94"/>
    </row>
    <row r="5" spans="1:5" s="21" customFormat="1" ht="19.95" customHeight="1">
      <c r="A5" s="48" t="s">
        <v>68</v>
      </c>
      <c r="B5" s="154">
        <v>652835</v>
      </c>
      <c r="C5" s="112">
        <v>647354</v>
      </c>
      <c r="D5" s="95">
        <v>5481</v>
      </c>
      <c r="E5" s="83"/>
    </row>
    <row r="6" spans="1:5" s="21" customFormat="1" ht="20.4" customHeight="1">
      <c r="A6" s="48" t="s">
        <v>69</v>
      </c>
      <c r="B6" s="65">
        <v>221704</v>
      </c>
      <c r="C6" s="112">
        <v>220855</v>
      </c>
      <c r="D6" s="95">
        <v>849</v>
      </c>
      <c r="E6" s="83"/>
    </row>
    <row r="7" spans="1:5" s="21" customFormat="1" ht="33" customHeight="1">
      <c r="A7" s="143" t="s">
        <v>123</v>
      </c>
      <c r="B7" s="157">
        <v>6744214</v>
      </c>
      <c r="C7" s="159">
        <v>6310131</v>
      </c>
      <c r="D7" s="160">
        <v>434083</v>
      </c>
      <c r="E7" s="83"/>
    </row>
    <row r="8" spans="1:5" s="21" customFormat="1" ht="24" customHeight="1">
      <c r="A8" s="96" t="s">
        <v>70</v>
      </c>
      <c r="B8" s="111">
        <v>161412</v>
      </c>
      <c r="C8" s="112">
        <v>159841</v>
      </c>
      <c r="D8" s="95">
        <v>1571</v>
      </c>
      <c r="E8" s="83"/>
    </row>
    <row r="9" spans="1:5" s="34" customFormat="1" ht="24.6" customHeight="1">
      <c r="A9" s="220" t="s">
        <v>166</v>
      </c>
      <c r="B9" s="221"/>
      <c r="C9" s="221"/>
      <c r="D9" s="221"/>
      <c r="E9" s="85"/>
    </row>
    <row r="10" spans="1:5" s="37" customFormat="1" ht="43.95" customHeight="1">
      <c r="A10" s="143" t="s">
        <v>122</v>
      </c>
      <c r="B10" s="97">
        <v>11395762</v>
      </c>
      <c r="C10" s="97">
        <v>10343528</v>
      </c>
      <c r="D10" s="156">
        <v>1052234</v>
      </c>
      <c r="E10" s="124"/>
    </row>
    <row r="11" spans="1:5" s="36" customFormat="1" ht="18" customHeight="1">
      <c r="A11" s="48" t="s">
        <v>68</v>
      </c>
      <c r="B11" s="154">
        <v>10409742</v>
      </c>
      <c r="C11" s="158">
        <v>9686442</v>
      </c>
      <c r="D11" s="165">
        <v>723300</v>
      </c>
      <c r="E11" s="83"/>
    </row>
    <row r="12" spans="1:5" s="36" customFormat="1" ht="18" customHeight="1">
      <c r="A12" s="48" t="s">
        <v>69</v>
      </c>
      <c r="B12" s="97">
        <v>552736</v>
      </c>
      <c r="C12" s="158">
        <v>491339</v>
      </c>
      <c r="D12" s="165">
        <v>61397</v>
      </c>
      <c r="E12" s="83"/>
    </row>
    <row r="13" spans="1:5" s="21" customFormat="1" ht="31.95" customHeight="1">
      <c r="A13" s="143" t="s">
        <v>123</v>
      </c>
      <c r="B13" s="162">
        <v>20505749</v>
      </c>
      <c r="C13" s="163">
        <v>17295834</v>
      </c>
      <c r="D13" s="164">
        <v>3209915</v>
      </c>
      <c r="E13" s="83"/>
    </row>
    <row r="14" spans="1:5" s="21" customFormat="1" ht="23.25" customHeight="1">
      <c r="A14" s="132" t="s">
        <v>70</v>
      </c>
      <c r="B14" s="166">
        <v>896979</v>
      </c>
      <c r="C14" s="126">
        <v>820721</v>
      </c>
      <c r="D14" s="167">
        <v>76258</v>
      </c>
      <c r="E14" s="83"/>
    </row>
    <row r="15" spans="1:8" s="21" customFormat="1" ht="23.25" customHeight="1">
      <c r="A15" s="168" t="s">
        <v>71</v>
      </c>
      <c r="B15" s="98"/>
      <c r="C15" s="99"/>
      <c r="D15" s="99"/>
      <c r="F15" s="78"/>
      <c r="G15" s="79"/>
      <c r="H15" s="79"/>
    </row>
    <row r="16" spans="1:4" s="21" customFormat="1" ht="27" customHeight="1">
      <c r="A16" s="219" t="s">
        <v>97</v>
      </c>
      <c r="B16" s="219"/>
      <c r="C16" s="219"/>
      <c r="D16" s="219"/>
    </row>
    <row r="17" spans="1:4" s="21" customFormat="1" ht="24.75" customHeight="1">
      <c r="A17" s="219" t="s">
        <v>98</v>
      </c>
      <c r="B17" s="219"/>
      <c r="C17" s="219"/>
      <c r="D17" s="219"/>
    </row>
    <row r="18" spans="3:4" ht="14.25">
      <c r="C18" s="64"/>
      <c r="D18" s="64"/>
    </row>
    <row r="19" s="63" customFormat="1" ht="25.95" customHeight="1">
      <c r="E19" s="62"/>
    </row>
    <row r="20" s="63" customFormat="1" ht="25.95" customHeight="1">
      <c r="E20" s="62"/>
    </row>
  </sheetData>
  <mergeCells count="5">
    <mergeCell ref="A16:D16"/>
    <mergeCell ref="A17:D17"/>
    <mergeCell ref="A9:D9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workbookViewId="0" topLeftCell="A7">
      <selection activeCell="A10" sqref="A10:D10"/>
    </sheetView>
  </sheetViews>
  <sheetFormatPr defaultColWidth="9" defaultRowHeight="14.25"/>
  <cols>
    <col min="1" max="1" width="40.8984375" style="21" customWidth="1"/>
    <col min="2" max="2" width="13.09765625" style="21" customWidth="1"/>
    <col min="3" max="3" width="14" style="21" customWidth="1"/>
    <col min="4" max="4" width="12.69921875" style="21" customWidth="1"/>
    <col min="5" max="16384" width="9" style="21" customWidth="1"/>
  </cols>
  <sheetData>
    <row r="1" spans="1:4" s="36" customFormat="1" ht="17.25" customHeight="1">
      <c r="A1" s="205" t="s">
        <v>105</v>
      </c>
      <c r="B1" s="205"/>
      <c r="C1" s="205"/>
      <c r="D1" s="205"/>
    </row>
    <row r="2" spans="1:4" s="36" customFormat="1" ht="16.5" customHeight="1">
      <c r="A2" s="47" t="s">
        <v>107</v>
      </c>
      <c r="B2" s="66"/>
      <c r="C2" s="66"/>
      <c r="D2" s="75"/>
    </row>
    <row r="3" spans="1:4" ht="52.5" customHeight="1">
      <c r="A3" s="148" t="s">
        <v>50</v>
      </c>
      <c r="B3" s="122" t="s">
        <v>30</v>
      </c>
      <c r="C3" s="153" t="s">
        <v>72</v>
      </c>
      <c r="D3" s="153" t="s">
        <v>73</v>
      </c>
    </row>
    <row r="4" spans="1:4" ht="22.95" customHeight="1">
      <c r="A4" s="221" t="s">
        <v>67</v>
      </c>
      <c r="B4" s="221"/>
      <c r="C4" s="221"/>
      <c r="D4" s="221"/>
    </row>
    <row r="5" spans="1:4" ht="44.4" customHeight="1">
      <c r="A5" s="143" t="s">
        <v>116</v>
      </c>
      <c r="B5" s="97">
        <v>15130857</v>
      </c>
      <c r="C5" s="155">
        <v>14879057</v>
      </c>
      <c r="D5" s="113">
        <v>251800</v>
      </c>
    </row>
    <row r="6" spans="1:4" ht="19.95" customHeight="1">
      <c r="A6" s="48" t="s">
        <v>68</v>
      </c>
      <c r="B6" s="169">
        <v>11469997</v>
      </c>
      <c r="C6" s="112">
        <v>11266556</v>
      </c>
      <c r="D6" s="95">
        <v>203441</v>
      </c>
    </row>
    <row r="7" spans="1:4" ht="20.4" customHeight="1">
      <c r="A7" s="48" t="s">
        <v>69</v>
      </c>
      <c r="B7" s="97">
        <v>3193757</v>
      </c>
      <c r="C7" s="112">
        <v>3175728</v>
      </c>
      <c r="D7" s="95">
        <v>18029</v>
      </c>
    </row>
    <row r="8" spans="1:4" ht="30.6" customHeight="1">
      <c r="A8" s="143" t="s">
        <v>117</v>
      </c>
      <c r="B8" s="97">
        <v>1913928</v>
      </c>
      <c r="C8" s="170">
        <v>1597299</v>
      </c>
      <c r="D8" s="160">
        <v>316629</v>
      </c>
    </row>
    <row r="9" spans="1:4" ht="24" customHeight="1">
      <c r="A9" s="96" t="s">
        <v>70</v>
      </c>
      <c r="B9" s="97">
        <v>874534</v>
      </c>
      <c r="C9" s="112">
        <v>862936</v>
      </c>
      <c r="D9" s="95">
        <v>11598</v>
      </c>
    </row>
    <row r="10" spans="1:4" s="34" customFormat="1" ht="27.6" customHeight="1">
      <c r="A10" s="220" t="s">
        <v>165</v>
      </c>
      <c r="B10" s="221"/>
      <c r="C10" s="221"/>
      <c r="D10" s="221"/>
    </row>
    <row r="11" spans="1:4" s="37" customFormat="1" ht="43.2" customHeight="1">
      <c r="A11" s="143" t="s">
        <v>116</v>
      </c>
      <c r="B11" s="97">
        <v>113271498</v>
      </c>
      <c r="C11" s="97">
        <v>94835113</v>
      </c>
      <c r="D11" s="156">
        <v>18436385</v>
      </c>
    </row>
    <row r="12" spans="1:4" s="36" customFormat="1" ht="18" customHeight="1">
      <c r="A12" s="48" t="s">
        <v>68</v>
      </c>
      <c r="B12" s="156">
        <v>99470672</v>
      </c>
      <c r="C12" s="112">
        <v>82534415</v>
      </c>
      <c r="D12" s="95">
        <v>16936257</v>
      </c>
    </row>
    <row r="13" spans="1:4" s="36" customFormat="1" ht="18" customHeight="1">
      <c r="A13" s="48" t="s">
        <v>69</v>
      </c>
      <c r="B13" s="97">
        <v>11026967</v>
      </c>
      <c r="C13" s="112">
        <v>9754449</v>
      </c>
      <c r="D13" s="95">
        <v>1272518</v>
      </c>
    </row>
    <row r="14" spans="1:4" ht="30.6" customHeight="1">
      <c r="A14" s="143" t="s">
        <v>117</v>
      </c>
      <c r="B14" s="162">
        <v>9918629</v>
      </c>
      <c r="C14" s="163">
        <v>6984116</v>
      </c>
      <c r="D14" s="164">
        <v>2934513</v>
      </c>
    </row>
    <row r="15" spans="1:4" ht="23.25" customHeight="1">
      <c r="A15" s="132" t="s">
        <v>70</v>
      </c>
      <c r="B15" s="120">
        <v>7606452</v>
      </c>
      <c r="C15" s="146">
        <v>7391573</v>
      </c>
      <c r="D15" s="147">
        <v>214879</v>
      </c>
    </row>
    <row r="16" spans="1:4" ht="13.95" customHeight="1">
      <c r="A16" s="90"/>
      <c r="B16" s="35"/>
      <c r="C16" s="102"/>
      <c r="D16" s="102"/>
    </row>
    <row r="17" spans="1:4" ht="30" customHeight="1">
      <c r="A17" s="219" t="s">
        <v>97</v>
      </c>
      <c r="B17" s="219"/>
      <c r="C17" s="219"/>
      <c r="D17" s="219"/>
    </row>
    <row r="18" spans="1:4" ht="24.75" customHeight="1">
      <c r="A18" s="219" t="s">
        <v>98</v>
      </c>
      <c r="B18" s="219"/>
      <c r="C18" s="219"/>
      <c r="D18" s="219"/>
    </row>
    <row r="19" spans="3:4" ht="14.25">
      <c r="C19" s="26"/>
      <c r="D19" s="26"/>
    </row>
    <row r="20" s="67" customFormat="1" ht="25.95" customHeight="1"/>
    <row r="21" s="67" customFormat="1" ht="25.95" customHeight="1"/>
  </sheetData>
  <mergeCells count="5">
    <mergeCell ref="A1:D1"/>
    <mergeCell ref="A4:D4"/>
    <mergeCell ref="A18:D18"/>
    <mergeCell ref="A10:D10"/>
    <mergeCell ref="A17:D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workbookViewId="0" topLeftCell="A1">
      <selection activeCell="H2" sqref="H2"/>
    </sheetView>
  </sheetViews>
  <sheetFormatPr defaultColWidth="9" defaultRowHeight="14.25"/>
  <cols>
    <col min="1" max="1" width="40.5" style="32" customWidth="1"/>
    <col min="2" max="2" width="11.3984375" style="32" customWidth="1"/>
    <col min="3" max="3" width="13" style="32" customWidth="1"/>
    <col min="4" max="4" width="13.59765625" style="32" customWidth="1"/>
    <col min="5" max="16384" width="9" style="27" customWidth="1"/>
  </cols>
  <sheetData>
    <row r="1" spans="1:6" s="68" customFormat="1" ht="24" customHeight="1">
      <c r="A1" s="88" t="s">
        <v>109</v>
      </c>
      <c r="B1" s="88"/>
      <c r="C1" s="88"/>
      <c r="D1" s="88"/>
      <c r="E1" s="92"/>
      <c r="F1" s="92"/>
    </row>
    <row r="2" spans="1:6" s="32" customFormat="1" ht="52.5" customHeight="1">
      <c r="A2" s="225" t="s">
        <v>50</v>
      </c>
      <c r="B2" s="171" t="s">
        <v>30</v>
      </c>
      <c r="C2" s="172" t="s">
        <v>77</v>
      </c>
      <c r="D2" s="128" t="s">
        <v>78</v>
      </c>
      <c r="E2" s="81"/>
      <c r="F2" s="81"/>
    </row>
    <row r="3" spans="1:5" s="32" customFormat="1" ht="29.4" customHeight="1">
      <c r="A3" s="225"/>
      <c r="B3" s="223" t="s">
        <v>164</v>
      </c>
      <c r="C3" s="223"/>
      <c r="D3" s="224"/>
      <c r="E3" s="81"/>
    </row>
    <row r="4" spans="1:5" s="69" customFormat="1" ht="43.2" customHeight="1">
      <c r="A4" s="143" t="s">
        <v>116</v>
      </c>
      <c r="B4" s="173">
        <f>C4+D4</f>
        <v>3211462</v>
      </c>
      <c r="C4" s="174">
        <v>2872397</v>
      </c>
      <c r="D4" s="175">
        <v>339065</v>
      </c>
      <c r="E4" s="127"/>
    </row>
    <row r="5" spans="1:5" s="32" customFormat="1" ht="19.95" customHeight="1">
      <c r="A5" s="48" t="s">
        <v>68</v>
      </c>
      <c r="B5" s="176">
        <f>+C5+D5</f>
        <v>2638811</v>
      </c>
      <c r="C5" s="112">
        <v>2489623</v>
      </c>
      <c r="D5" s="95">
        <v>149188</v>
      </c>
      <c r="E5" s="86"/>
    </row>
    <row r="6" spans="1:5" s="32" customFormat="1" ht="20.4" customHeight="1">
      <c r="A6" s="48" t="s">
        <v>69</v>
      </c>
      <c r="B6" s="70">
        <f>C6+D6</f>
        <v>306043</v>
      </c>
      <c r="C6" s="112">
        <v>291705</v>
      </c>
      <c r="D6" s="95">
        <v>14338</v>
      </c>
      <c r="E6" s="117"/>
    </row>
    <row r="7" spans="1:5" s="32" customFormat="1" ht="30" customHeight="1">
      <c r="A7" s="143" t="s">
        <v>117</v>
      </c>
      <c r="B7" s="173">
        <f>+C7+D7</f>
        <v>3038025</v>
      </c>
      <c r="C7" s="174">
        <v>1647561</v>
      </c>
      <c r="D7" s="177">
        <v>1390464</v>
      </c>
      <c r="E7" s="117"/>
    </row>
    <row r="8" spans="1:5" s="32" customFormat="1" ht="30.6" customHeight="1">
      <c r="A8" s="132" t="s">
        <v>70</v>
      </c>
      <c r="B8" s="178">
        <f>C8+D8</f>
        <v>9494146</v>
      </c>
      <c r="C8" s="146">
        <v>9370456</v>
      </c>
      <c r="D8" s="147">
        <v>123690</v>
      </c>
      <c r="E8" s="117"/>
    </row>
    <row r="9" spans="1:5" s="32" customFormat="1" ht="17.4" customHeight="1">
      <c r="A9" s="100"/>
      <c r="B9" s="101"/>
      <c r="C9" s="87"/>
      <c r="D9" s="87"/>
      <c r="E9" s="87"/>
    </row>
    <row r="10" spans="1:4" s="32" customFormat="1" ht="28.2" customHeight="1">
      <c r="A10" s="222" t="s">
        <v>99</v>
      </c>
      <c r="B10" s="222"/>
      <c r="C10" s="222"/>
      <c r="D10" s="222"/>
    </row>
    <row r="11" spans="1:4" s="32" customFormat="1" ht="24.75" customHeight="1">
      <c r="A11" s="222" t="s">
        <v>100</v>
      </c>
      <c r="B11" s="222"/>
      <c r="C11" s="222"/>
      <c r="D11" s="222"/>
    </row>
    <row r="12" spans="3:4" ht="14.25">
      <c r="C12" s="64"/>
      <c r="D12" s="64"/>
    </row>
    <row r="13" s="63" customFormat="1" ht="25.95" customHeight="1"/>
    <row r="14" s="63" customFormat="1" ht="25.95" customHeight="1"/>
  </sheetData>
  <mergeCells count="4">
    <mergeCell ref="A10:D10"/>
    <mergeCell ref="A11:D11"/>
    <mergeCell ref="B3:D3"/>
    <mergeCell ref="A2:A3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workbookViewId="0" topLeftCell="A1">
      <selection activeCell="B17" sqref="B17"/>
    </sheetView>
  </sheetViews>
  <sheetFormatPr defaultColWidth="8.796875" defaultRowHeight="14.25"/>
  <cols>
    <col min="1" max="1" width="99.5" style="4" customWidth="1"/>
    <col min="2" max="2" width="21.5" style="7" customWidth="1"/>
    <col min="3" max="3" width="11.59765625" style="10" bestFit="1" customWidth="1"/>
    <col min="4" max="4" width="14.69921875" style="0" bestFit="1" customWidth="1"/>
    <col min="5" max="5" width="11.8984375" style="0" bestFit="1" customWidth="1"/>
  </cols>
  <sheetData>
    <row r="1" spans="1:5" ht="14.25">
      <c r="A1" s="3" t="s">
        <v>11</v>
      </c>
      <c r="B1" s="8" t="s">
        <v>3</v>
      </c>
      <c r="C1" s="9" t="s">
        <v>10</v>
      </c>
      <c r="D1" s="8" t="s">
        <v>12</v>
      </c>
      <c r="E1" s="9" t="s">
        <v>13</v>
      </c>
    </row>
    <row r="2" spans="1:3" ht="14.25">
      <c r="A2" s="5" t="s">
        <v>4</v>
      </c>
      <c r="B2" s="7">
        <f>8657099+964497</f>
        <v>9621596</v>
      </c>
      <c r="C2" s="7">
        <f>13903906+11974759+8848734+5491023</f>
        <v>40218422</v>
      </c>
    </row>
    <row r="3" spans="1:3" ht="14.25">
      <c r="A3" s="5" t="s">
        <v>5</v>
      </c>
      <c r="C3" s="7">
        <f>3314494+3259776+2111324+143291</f>
        <v>8828885</v>
      </c>
    </row>
    <row r="4" spans="1:5" ht="14.25">
      <c r="A4" s="11" t="s">
        <v>6</v>
      </c>
      <c r="B4" s="7">
        <f>4267001+4390098</f>
        <v>8657099</v>
      </c>
      <c r="C4" s="7">
        <f>13903906+11974759</f>
        <v>25878665</v>
      </c>
      <c r="D4" s="1">
        <f>B4/B2</f>
        <v>0.8997570673306174</v>
      </c>
      <c r="E4" s="1">
        <f>C4/C2</f>
        <v>0.6434530176246099</v>
      </c>
    </row>
    <row r="5" spans="1:5" ht="14.25">
      <c r="A5" s="11" t="s">
        <v>7</v>
      </c>
      <c r="B5" s="7">
        <f>906787+57710</f>
        <v>964497</v>
      </c>
      <c r="C5" s="7">
        <f>8848734+5491023</f>
        <v>14339757</v>
      </c>
      <c r="D5" s="1">
        <f>B5/B2</f>
        <v>0.1002429326693825</v>
      </c>
      <c r="E5" s="1">
        <f>C5/C2</f>
        <v>0.35654698237539006</v>
      </c>
    </row>
    <row r="6" spans="1:3" ht="14.25" hidden="1">
      <c r="A6" s="6" t="s">
        <v>8</v>
      </c>
      <c r="C6" s="7">
        <f>3314494+3259776</f>
        <v>6574270</v>
      </c>
    </row>
    <row r="7" spans="1:3" ht="14.25" hidden="1">
      <c r="A7" s="6" t="s">
        <v>9</v>
      </c>
      <c r="C7" s="7">
        <f>2111324+143291</f>
        <v>2254615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31CA27390042B8E32A9723461833" ma:contentTypeVersion="0" ma:contentTypeDescription="Utwórz nowy dokument." ma:contentTypeScope="" ma:versionID="66364d175ed08b70f3badee82363d4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8AE9A-0CEB-4DD7-B7C1-5897ED2E6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9AB919-4D4A-462B-AAF4-B3E39FA0C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7D562-D667-4305-8B52-05CDF4222F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przedsiębiorstw windykacyjnych w 2020 roku</dc:title>
  <dc:subject>Działalność przedsiębiorstw windykacyjnych</dc:subject>
  <dc:creator/>
  <cp:keywords/>
  <dc:description/>
  <cp:lastModifiedBy/>
  <cp:lastPrinted>2022-08-08T07:10:57Z</cp:lastPrinted>
  <dcterms:created xsi:type="dcterms:W3CDTF">2013-06-05T09:57:08Z</dcterms:created>
  <dcterms:modified xsi:type="dcterms:W3CDTF">2022-08-08T09:10:54Z</dcterms:modified>
  <cp:category>Przedsiębiorstwa finansowe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0x010100583231CA27390042B8E32A9723461833</vt:lpwstr>
  </property>
</Properties>
</file>