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195" windowHeight="8700" tabRatio="630" activeTab="0"/>
  </bookViews>
  <sheets>
    <sheet name="spis treści" sheetId="1" r:id="rId1"/>
    <sheet name="1" sheetId="2" r:id="rId2"/>
    <sheet name="1(2)" sheetId="3" r:id="rId3"/>
    <sheet name="2(3)" sheetId="4" r:id="rId4"/>
    <sheet name="3(4)" sheetId="5" r:id="rId5"/>
    <sheet name="4(5)" sheetId="6" r:id="rId6"/>
    <sheet name="4(5)a" sheetId="7" r:id="rId7"/>
    <sheet name="4(5)b" sheetId="8" r:id="rId8"/>
    <sheet name="4(5)c" sheetId="9" r:id="rId9"/>
    <sheet name="4(5)d" sheetId="10" r:id="rId10"/>
    <sheet name="5(6)" sheetId="11" r:id="rId11"/>
    <sheet name="6(7)" sheetId="12" r:id="rId12"/>
    <sheet name="7(8)" sheetId="13" r:id="rId13"/>
    <sheet name="8(9)" sheetId="14" r:id="rId14"/>
    <sheet name="9(10)" sheetId="15" r:id="rId15"/>
    <sheet name="1(11)" sheetId="16" r:id="rId16"/>
    <sheet name="1(12)" sheetId="17" r:id="rId17"/>
    <sheet name="2(13)" sheetId="18" r:id="rId18"/>
    <sheet name="2(13)dok" sheetId="19" r:id="rId19"/>
    <sheet name="3(14)" sheetId="20" r:id="rId20"/>
    <sheet name="3(14)dok" sheetId="21" r:id="rId21"/>
    <sheet name="4(15)" sheetId="22" r:id="rId22"/>
    <sheet name="4(15)dok" sheetId="23" r:id="rId23"/>
    <sheet name="5(16)" sheetId="24" r:id="rId24"/>
    <sheet name="5(16)dok" sheetId="25" r:id="rId25"/>
    <sheet name="6(17)" sheetId="26" r:id="rId26"/>
    <sheet name="7(18)" sheetId="27" r:id="rId27"/>
    <sheet name="7(18)dok" sheetId="28" r:id="rId28"/>
    <sheet name="8(19)" sheetId="29" r:id="rId29"/>
    <sheet name="9(20)" sheetId="30" r:id="rId30"/>
    <sheet name="10(21)" sheetId="31" r:id="rId31"/>
    <sheet name="11(22)" sheetId="32" r:id="rId32"/>
    <sheet name="12(23)" sheetId="33" r:id="rId33"/>
    <sheet name="13(24)" sheetId="34" r:id="rId34"/>
    <sheet name="14(25)" sheetId="35" r:id="rId35"/>
    <sheet name="15(26)" sheetId="36" r:id="rId36"/>
    <sheet name="16(27)" sheetId="37" r:id="rId37"/>
    <sheet name="17(28)" sheetId="38" r:id="rId38"/>
    <sheet name="18(29)" sheetId="39" r:id="rId39"/>
    <sheet name="19(30)" sheetId="40" r:id="rId40"/>
    <sheet name="20(31)" sheetId="41" r:id="rId41"/>
    <sheet name="21(32)" sheetId="42" r:id="rId42"/>
    <sheet name="22(33)" sheetId="43" r:id="rId43"/>
    <sheet name="23(34)" sheetId="44" r:id="rId44"/>
    <sheet name="24(35)" sheetId="45" r:id="rId45"/>
    <sheet name="25(36)" sheetId="46" r:id="rId46"/>
    <sheet name="26(37)" sheetId="47" r:id="rId47"/>
    <sheet name="27(38)" sheetId="48" r:id="rId48"/>
    <sheet name="28(39)" sheetId="49" r:id="rId49"/>
    <sheet name="29(40)" sheetId="50" r:id="rId50"/>
    <sheet name="30(41)" sheetId="51" r:id="rId51"/>
    <sheet name="31(42)" sheetId="52" r:id="rId52"/>
    <sheet name="32(43)" sheetId="53" r:id="rId53"/>
    <sheet name="33(44)" sheetId="54" r:id="rId54"/>
    <sheet name="34(45)" sheetId="55" r:id="rId55"/>
    <sheet name="35(46)" sheetId="56" r:id="rId56"/>
    <sheet name="36(47)" sheetId="57" r:id="rId57"/>
    <sheet name="37(48)" sheetId="58" r:id="rId58"/>
    <sheet name="38(49)" sheetId="59" r:id="rId59"/>
    <sheet name="38(49)a" sheetId="60" r:id="rId60"/>
    <sheet name="38(49)b" sheetId="61" r:id="rId61"/>
    <sheet name="38(49)c" sheetId="62" r:id="rId62"/>
    <sheet name="39(50)" sheetId="63" r:id="rId63"/>
    <sheet name="1(51)ogółem" sheetId="64" r:id="rId64"/>
    <sheet name="1(51)indywidualne" sheetId="65" r:id="rId65"/>
    <sheet name="2(52)" sheetId="66" r:id="rId66"/>
    <sheet name="3(53)" sheetId="67" r:id="rId67"/>
    <sheet name="4(54)" sheetId="68" r:id="rId68"/>
    <sheet name="5(55)" sheetId="69" r:id="rId69"/>
    <sheet name="6(56)" sheetId="70" r:id="rId70"/>
    <sheet name="7(57)" sheetId="71" r:id="rId71"/>
    <sheet name="8(58)" sheetId="72" r:id="rId72"/>
    <sheet name="9(59)" sheetId="73" r:id="rId73"/>
    <sheet name="10(60)" sheetId="74" r:id="rId74"/>
  </sheets>
  <externalReferences>
    <externalReference r:id="rId77"/>
  </externalReferences>
  <definedNames>
    <definedName name="_Filtr_bazy_danych" localSheetId="45" hidden="1">'25(36)'!$B$1:$B$76</definedName>
    <definedName name="_Regression_Int" localSheetId="3" hidden="1">1</definedName>
    <definedName name="_Regression_Int" localSheetId="4" hidden="1">1</definedName>
    <definedName name="_Regression_Int" localSheetId="62" hidden="1">1</definedName>
    <definedName name="_Regression_Int" localSheetId="11" hidden="1">1</definedName>
    <definedName name="_Regression_Int" localSheetId="12" hidden="1">1</definedName>
    <definedName name="_Regression_Int" localSheetId="13" hidden="1">1</definedName>
    <definedName name="_Regression_Int" localSheetId="14" hidden="1">1</definedName>
    <definedName name="ANIA" localSheetId="11">'6(7)'!$D$15:$K$33</definedName>
    <definedName name="ANIA" localSheetId="12">'7(8)'!#REF!</definedName>
    <definedName name="ANIA" localSheetId="13">'8(9)'!#REF!</definedName>
    <definedName name="ANIA" localSheetId="14">'9(10)'!#REF!</definedName>
    <definedName name="ANIA">#REF!</definedName>
    <definedName name="baza">#REF!</definedName>
    <definedName name="DATABASE" localSheetId="28">'8(19)'!$A$12:$F$52</definedName>
    <definedName name="ELA">#REF!</definedName>
    <definedName name="_xlnm.Print_Area" localSheetId="2">'1(2)'!$A$1:$T$30</definedName>
    <definedName name="_xlnm.Print_Area" localSheetId="45">'25(36)'!$A$1:$H$47</definedName>
    <definedName name="_xlnm.Print_Area" localSheetId="19">'3(14)'!$A$1:$H$55</definedName>
    <definedName name="_xlnm.Print_Area" localSheetId="20">'3(14)dok'!$A$1:$H$10</definedName>
    <definedName name="_xlnm.Print_Area" localSheetId="4">'3(4)'!$A$1:$F$61</definedName>
    <definedName name="_xlnm.Print_Area" localSheetId="23">'5(16)'!$A$1:$G$54</definedName>
    <definedName name="_xlnm.Print_Area" localSheetId="24">'5(16)dok'!$A$1:$G$40</definedName>
    <definedName name="_xlnm.Print_Area" localSheetId="25">'6(17)'!$A$1:$J$43</definedName>
    <definedName name="_xlnm.Print_Area" localSheetId="26">'7(18)'!$A$1:$G$53</definedName>
    <definedName name="_xlnm.Print_Area" localSheetId="27">'7(18)dok'!$A$1:$G$44</definedName>
    <definedName name="_xlnm.Print_Area" localSheetId="72">'9(59)'!$1:$23</definedName>
    <definedName name="Obszar_wydruku_MI" localSheetId="12">'7(8)'!#REF!</definedName>
    <definedName name="Obszar_wydruku_MI" localSheetId="13">'8(9)'!#REF!</definedName>
    <definedName name="Obszar_wydruku_MI" localSheetId="14">'9(10)'!#REF!</definedName>
    <definedName name="Obszar_wydruku_MI">'6(7)'!#REF!</definedName>
    <definedName name="Print_Area_MI">'2(3)'!$A$1:$F$25</definedName>
    <definedName name="TABL._14__34__BUDYNKI_MIESZKALNE_JEDNORODZINNE__NIEPRZYSTOSOWANE_DO_STAŁEGO_ZAMIESZKANIA__BUDYNKI_ZBIOROWEGO_ZAMIESZKANIA_ORAZ_BUDYNKI_NIEMIESZKALNE_WEDŁUG_REGIONÓW_I_WOJEWÓDZTW_ODDANE_DO_UŻYTKOWANIA_ONE_DWELLINGRESIDENTIAL_BUILDINGS__NON_ADAPTED_TO_PERMA">'14(25)'!$A$1:$A$4</definedName>
  </definedNames>
  <calcPr fullCalcOnLoad="1"/>
</workbook>
</file>

<file path=xl/sharedStrings.xml><?xml version="1.0" encoding="utf-8"?>
<sst xmlns="http://schemas.openxmlformats.org/spreadsheetml/2006/main" count="6277" uniqueCount="2278">
  <si>
    <t xml:space="preserve">Podlaskie. . . . . . . . . . . . . . . . . . . . . . . . </t>
  </si>
  <si>
    <t>Pomorskie. . . . . . . . . . . . . . . . . . . . . . . . . . .</t>
  </si>
  <si>
    <t>Świętokrzyskie. . . . . . . . . . . . . . . . . . . . . . .</t>
  </si>
  <si>
    <t xml:space="preserve">Warmińsko-mazurskie. . . . . . . . . . . . . . . . </t>
  </si>
  <si>
    <t>Wielkopolskie. . . . . . . . . . . . . . . . . . . . . . .</t>
  </si>
  <si>
    <t xml:space="preserve"> Pomorskie . . . . . . . . . . . . . . . . . </t>
  </si>
  <si>
    <t>13</t>
  </si>
  <si>
    <t xml:space="preserve"> Śląskie . . . . . . . . . . . . . . . . . . .</t>
  </si>
  <si>
    <t>14</t>
  </si>
  <si>
    <t xml:space="preserve"> Świętokrzyskie . . . . . . . . . . . . </t>
  </si>
  <si>
    <t>15</t>
  </si>
  <si>
    <t xml:space="preserve"> Warmińsko-mazurskie . . . . .</t>
  </si>
  <si>
    <t>16</t>
  </si>
  <si>
    <t xml:space="preserve"> Wielkopolskie . . . . . . . . . . . </t>
  </si>
  <si>
    <t>17</t>
  </si>
  <si>
    <t xml:space="preserve"> Zachodniopomorskie . . . . </t>
  </si>
  <si>
    <t xml:space="preserve">RODZAJE  OBIEKTÓW                                           </t>
  </si>
  <si>
    <t>TYPE OF CONSTRUCTIONS</t>
  </si>
  <si>
    <t>w tysiącach złotych  in thousands zlotys</t>
  </si>
  <si>
    <t>4(5)a</t>
  </si>
  <si>
    <t>4(5)b</t>
  </si>
  <si>
    <t>4(5)c</t>
  </si>
  <si>
    <t>4(5)d</t>
  </si>
  <si>
    <r>
      <t xml:space="preserve">Mieszkania oddane do użytkowania w budownictwie indywidualnym według liczby izb w mieszkaniu                                                                                             </t>
    </r>
    <r>
      <rPr>
        <i/>
        <sz val="10"/>
        <rFont val="Arial"/>
        <family val="2"/>
      </rPr>
      <t xml:space="preserve">Dwellings completed in the private construction by number of rooms in the dwelling </t>
    </r>
  </si>
  <si>
    <r>
      <t xml:space="preserve">Mieszkania oddane do użytkowania w miastach liczących 20 tys. i więcej ludności  - Śląskie                                                                                                             </t>
    </r>
    <r>
      <rPr>
        <i/>
        <sz val="10"/>
        <rFont val="Arial"/>
        <family val="2"/>
      </rPr>
      <t>Dwellings completed in urban areas with population of 20 000 and over - Śląskie</t>
    </r>
  </si>
  <si>
    <t xml:space="preserve"> Dwellings completed in 2007  fitted with instalations </t>
  </si>
  <si>
    <t>Wyposażenie mieszkań oddanych do użytkowania w 2007 r.</t>
  </si>
  <si>
    <r>
      <t xml:space="preserve">Pozwolenia wydane na budowę nowych budynków mieszkalnych i mieszkań - ogółem                                                                                                                                       </t>
    </r>
    <r>
      <rPr>
        <i/>
        <sz val="10"/>
        <rFont val="Arial"/>
        <family val="2"/>
      </rPr>
      <t>Building permits issued for construction of new residential buildings and dwellings - total</t>
    </r>
  </si>
  <si>
    <r>
      <t xml:space="preserve">Pozwolenia wydane na budowę nowych budynków mieszkalnych i mieszkań - indywidualne                                                                                                                                       </t>
    </r>
    <r>
      <rPr>
        <i/>
        <sz val="10"/>
        <rFont val="Arial"/>
        <family val="2"/>
      </rPr>
      <t>Building permits issued for construction of new residential buildings and dwellings - private</t>
    </r>
  </si>
  <si>
    <r>
      <t xml:space="preserve">Pozwolenia wydane na budowę nowych budynków mieszkalnych jednorodzinnych - jednomieszkaniowych                                                                                                                             </t>
    </r>
    <r>
      <rPr>
        <i/>
        <sz val="10"/>
        <rFont val="Arial"/>
        <family val="2"/>
      </rPr>
      <t xml:space="preserve">Building permits  issued for construction of one-dwelling buildings </t>
    </r>
  </si>
  <si>
    <r>
      <t xml:space="preserve">Pozwolenia wydane na budowę nowych budynków mieszkalnych o dwóch mieszkaniach i wielomieszkaniowych                                                                         </t>
    </r>
    <r>
      <rPr>
        <i/>
        <sz val="10"/>
        <rFont val="Arial"/>
        <family val="2"/>
      </rPr>
      <t xml:space="preserve">Building permits  issued  for construction of two and more dwelling  buildings </t>
    </r>
  </si>
  <si>
    <t>Dwellings for which permits were issued and dwellings in which construction has begun (1989-2007)</t>
  </si>
  <si>
    <t>Mieszkania, na których budowę wydano pozwolenia oraz mieszkania, których budowę rozpoczęto (1989-2007)</t>
  </si>
  <si>
    <t xml:space="preserve">Otwock . . . . . . . . . . . . . . . . . . . . . </t>
  </si>
  <si>
    <t xml:space="preserve">Piaseczno . . . . . . . . . . . . . . . . . . . . . </t>
  </si>
  <si>
    <t xml:space="preserve">Piastów . . . . . . . . . . . . . . . . . . . . . </t>
  </si>
  <si>
    <t xml:space="preserve">Płock . . . . . . . . . . . . . . . . . . . . . </t>
  </si>
  <si>
    <t xml:space="preserve">Płońsk . . . . . . . . . . . . . . . . . . . . . </t>
  </si>
  <si>
    <t xml:space="preserve">Pruszków . . . . . . . . . . . . . . . . . . . . . </t>
  </si>
  <si>
    <t xml:space="preserve">Radom . . . . . . . . . . . . . . . . . . . . . </t>
  </si>
  <si>
    <t xml:space="preserve">Siedlce . . . . . . . . . . . . . . . . . . . . . </t>
  </si>
  <si>
    <t xml:space="preserve">Sochaczew . . . . . . . . . . . . . . . . . . . . . </t>
  </si>
  <si>
    <t xml:space="preserve">Warszawa . . . . . . . . . . . . . . . . . . . . . </t>
  </si>
  <si>
    <t xml:space="preserve">Wołomin . . . . . . . . . . . . . . . . . . . . . </t>
  </si>
  <si>
    <t xml:space="preserve">Wyszków . . . . . . . . . . . . . . . . . . . . . </t>
  </si>
  <si>
    <t xml:space="preserve">Ząbki  . . . . . . . . . . . . . . . </t>
  </si>
  <si>
    <t xml:space="preserve">Żyrardów . . . . . . . . . . . . . . . . . . . . . </t>
  </si>
  <si>
    <t>Opolskie. . . . . . . . . . . . . . .</t>
  </si>
  <si>
    <t xml:space="preserve">Brzeg . . . . . . . . . . . . . . . . . . . . . </t>
  </si>
  <si>
    <t xml:space="preserve">Kędzierzyn-Koźle . . . . . . . . . . . . . . . . . . . . . </t>
  </si>
  <si>
    <t xml:space="preserve">Kluczbork . . . . . . . . . . . . . . . . . . . . . </t>
  </si>
  <si>
    <t xml:space="preserve">Nysa . . . . . . . . . . . . . . . . . . . . . </t>
  </si>
  <si>
    <t xml:space="preserve">Opole . . . . . . . . . . . . . . . . . . . . . </t>
  </si>
  <si>
    <t xml:space="preserve">Prudnik . . . . . . . . . . . . . . . . . . . . . </t>
  </si>
  <si>
    <t>Podkarpackie. . . . . . . . . .</t>
  </si>
  <si>
    <t xml:space="preserve">Dębica . . . . . . . . . . . . . . . . . . . . . </t>
  </si>
  <si>
    <t xml:space="preserve">Jarosław . . . . . . . . . . . . . . . . . . . . . </t>
  </si>
  <si>
    <t xml:space="preserve">Jasło . . . . . . . . . . . . . . . . . . . . . </t>
  </si>
  <si>
    <t xml:space="preserve">Krosno . . . . . . . . . . . . . . . . . . . . . </t>
  </si>
  <si>
    <t xml:space="preserve">Mielec . . . . . . . . . . . . . . . . . . . . . </t>
  </si>
  <si>
    <t xml:space="preserve">Przemyśl . . . . . . . . . . . . . . . . . . . . . </t>
  </si>
  <si>
    <t xml:space="preserve">Rzeszów . . . . . . . . . . . . . . . . . . . . . </t>
  </si>
  <si>
    <t xml:space="preserve">Sanok . . . . . . . . . . . . . . . . . . . . . </t>
  </si>
  <si>
    <t xml:space="preserve">Stalowa Wola . . . . . . . . . . . . . . . . . . . . . </t>
  </si>
  <si>
    <t xml:space="preserve">Tarnobrzeg . . . . . . . . . . . . . . . . . . . . . </t>
  </si>
  <si>
    <t>Podlaskie. . . . . . . . . . . . . .</t>
  </si>
  <si>
    <t xml:space="preserve">Augustów . . . . . . . . . . . . . . . . . . . . . </t>
  </si>
  <si>
    <t xml:space="preserve">Białystok . . . . . . . . . . . . . . . . . . . . . </t>
  </si>
  <si>
    <t xml:space="preserve">Kutno . . . . . . . . . . . . . . . . . . . . . </t>
  </si>
  <si>
    <t xml:space="preserve">Łowicz . . . . . . . . . . . . . . . . . . . . . </t>
  </si>
  <si>
    <t xml:space="preserve">Łódź . . . . . . . . . . . . . . . . . . . . . . . . </t>
  </si>
  <si>
    <t xml:space="preserve">Opoczno . . . . . . . . . . . . . . . . . . . . . . .  </t>
  </si>
  <si>
    <t xml:space="preserve">Ozorków . . . . . . . . . . . . . . . . . . . . . </t>
  </si>
  <si>
    <t xml:space="preserve">Pabianice . . . . . . . . . . . . . . . . . . . . . </t>
  </si>
  <si>
    <t xml:space="preserve">Piotrków Trybunalski . . . . . . . . . . . . . . . . . . . . . </t>
  </si>
  <si>
    <t xml:space="preserve">Radomsko . . . . . . . . . . . . . . . . . . . . . </t>
  </si>
  <si>
    <t xml:space="preserve">Sieradz . . . . . . . . . . . . . . . . . . . . . </t>
  </si>
  <si>
    <t xml:space="preserve">Skierniewice . . . . . . . . . . . . . . . . . . . . . </t>
  </si>
  <si>
    <t xml:space="preserve">Tomaszów Mazowiecki . . . . . . . . . . . . . . . . . . . . . </t>
  </si>
  <si>
    <t xml:space="preserve">Wieluń . . . . . . . . . . . . . . . . . . . . . </t>
  </si>
  <si>
    <t xml:space="preserve">Zduńska Wola . . . . . . . . . . . . . . . . . . . . . </t>
  </si>
  <si>
    <t xml:space="preserve">Zgierz . . . . . . . . . . . . . . . . . . . . . </t>
  </si>
  <si>
    <t>a Co-operative, company, municipal, public building society and for sale or rent construction</t>
  </si>
  <si>
    <t xml:space="preserve">                           20 TYS. I WIĘCEJ LUDNOŚCI (cd.)</t>
  </si>
  <si>
    <t xml:space="preserve">                           DWELLINGS COMPLETED N URBAN AREAS WITH POPULATION OF 20 000 AND OVER (cont.)</t>
  </si>
  <si>
    <t>Małopolskie. . . . . . . . . . . . .</t>
  </si>
  <si>
    <t xml:space="preserve">Andrychów . . . . . . . . . . . . . . . . . . . . . </t>
  </si>
  <si>
    <t xml:space="preserve">Bochnia . . . . . . . . . . . . . . . . . . . . . </t>
  </si>
  <si>
    <t xml:space="preserve">Chrzanów . . . . . . . . . . . . . . . . . . . . . </t>
  </si>
  <si>
    <t xml:space="preserve">Gorlice . . . . . . . . . . . . . . . . . . . . . </t>
  </si>
  <si>
    <t xml:space="preserve">Kraków . . . . . . . . . . . . . . . . . . . . . </t>
  </si>
  <si>
    <t xml:space="preserve">Nowy Sącz . . . . . . . . . . . . . . . . . . . . . </t>
  </si>
  <si>
    <t xml:space="preserve">Nowy Targ . . . . . . . . . . . . . . . . . . . . . </t>
  </si>
  <si>
    <t xml:space="preserve">Olkusz . . . . . . . . . . . . . . . . . . . . . </t>
  </si>
  <si>
    <t xml:space="preserve">Oświęcim . . . . . . . . . . . . . . . . . . . . . </t>
  </si>
  <si>
    <t xml:space="preserve">Skawina . . . . . . . . . . . . . . . . . . . . . </t>
  </si>
  <si>
    <t xml:space="preserve">Tarnów . . . . . . . . . . . . . . . . . . . . . </t>
  </si>
  <si>
    <t xml:space="preserve">Zakopane . . . . . . . . . . . . . . . . . . . . . </t>
  </si>
  <si>
    <t>Mazowieckie. . . . . . . . . . .</t>
  </si>
  <si>
    <t xml:space="preserve">Ciechanów . . . . . . . . . . . . . . . . . . . . . </t>
  </si>
  <si>
    <t xml:space="preserve">Grodzisk Mazowiecki . . . . . . . . . . . . . . . . . . . . . </t>
  </si>
  <si>
    <t xml:space="preserve">Legionowo . . . . . . . . . . . . . . . . . . . . . </t>
  </si>
  <si>
    <t xml:space="preserve">Marki . . . . . . . . . . . . . . . . . </t>
  </si>
  <si>
    <t xml:space="preserve">Mińsk Mazowiecki . . . . . . . . . . . . . . . . . . . . . </t>
  </si>
  <si>
    <t xml:space="preserve">Mława . . . . . . . . . . . . . . . . . . . . . </t>
  </si>
  <si>
    <t xml:space="preserve">Nowy Dwór Mazowiecki . . . . . . . . . . . . . . . . . . . . . </t>
  </si>
  <si>
    <t xml:space="preserve">     inżynieria lądowa i wodna . . . . . . . . . . . . . . . . . . . . . . . . . .</t>
  </si>
  <si>
    <t xml:space="preserve">      engineering</t>
  </si>
  <si>
    <t>w tys. zł.      in thous. zl</t>
  </si>
  <si>
    <t xml:space="preserve"> Dolnośląskie . . . . . . . . . . . . . . . . .</t>
  </si>
  <si>
    <t xml:space="preserve"> Kujawsko-pomorskie . . . . . . . . . </t>
  </si>
  <si>
    <t xml:space="preserve">Luboń . . . . . . . . . . . . . . . . . . . . . </t>
  </si>
  <si>
    <t xml:space="preserve">Ostrów Wielkopolski . . . . . . . . . . . . . . . . . . . . . </t>
  </si>
  <si>
    <t xml:space="preserve">Piła . . . . . . . . . . . . . . . . . . . . . </t>
  </si>
  <si>
    <t xml:space="preserve">Poznań . . . . . . . . . . . . . . . . . . . . . </t>
  </si>
  <si>
    <t xml:space="preserve">Rawicz . . . . . . . . . . . . . . . . . . . . . </t>
  </si>
  <si>
    <t xml:space="preserve">Swarzędz . . . . . . . . . . . . . . . . . . . . . </t>
  </si>
  <si>
    <t xml:space="preserve">Śrem . . . . . . . . . . . . . . . . . . . . . </t>
  </si>
  <si>
    <t xml:space="preserve">Środa Wielkopolska . . . . . . . . . . . . . . . . . . . . . </t>
  </si>
  <si>
    <t xml:space="preserve">Turek . . . . . . . . . . . . . . . . . . . . . </t>
  </si>
  <si>
    <t xml:space="preserve"> Łódzkie . . . . . . . . . . . . . . . . . . . . . </t>
  </si>
  <si>
    <t xml:space="preserve"> Małopolskie . . . . . . . . . . . . . . . . . . </t>
  </si>
  <si>
    <t xml:space="preserve">                     DWELLINGS COMPLETED IN THE CONSTRUCTION FOR SALE OR RENT</t>
  </si>
  <si>
    <t>Własność mieszana . . . . . . . . . . . . . . . . . . . . . . . . .</t>
  </si>
  <si>
    <t>Własność zagraniczna . . . . . . . . . . . . . . . . . . . . .</t>
  </si>
  <si>
    <t xml:space="preserve">Łódzkie. . . . . . . . . . . . . . . . . . . . . . . </t>
  </si>
  <si>
    <t xml:space="preserve">Małopolskie. . . . . . . . . . . . . . . . . . . . . . . </t>
  </si>
  <si>
    <t xml:space="preserve">Mazowieckie. . . . . . . . . . . . . . . . . . . . . . . </t>
  </si>
  <si>
    <t xml:space="preserve">Opolskie. . . . . . . . . . . . . . . . . . . . . . . </t>
  </si>
  <si>
    <t xml:space="preserve">Podlaskie. . . . . . . . . . . . . . . . . . . . . . . </t>
  </si>
  <si>
    <t xml:space="preserve">Pomorskie. . . . . . . . . . . . . . . . . . . . . . . </t>
  </si>
  <si>
    <t xml:space="preserve">Wielkopolskie. . . . . . . . . . . . . . . . . . . . . . . </t>
  </si>
  <si>
    <t xml:space="preserve">Zachodniopomorskie. . . . . . . . . . . . . . . . . . . . . . . </t>
  </si>
  <si>
    <t xml:space="preserve">                         BUILDING PERMITS ISSUED FOR CONSTRUCTION OF WHOLE SALE AND RETAIL </t>
  </si>
  <si>
    <t xml:space="preserve">                         TRADE BUILDINGS AND TRAFFIC AND COMMUNICATION BUILDINGS</t>
  </si>
  <si>
    <t xml:space="preserve">                                                                                              </t>
  </si>
  <si>
    <t>Ogólnodostępne obiekty kulturalne, budynki o charakterze edukacyjnym, budynki szpitali i zakładów opieki medycznej oraz budynki  kultury fizycznej</t>
  </si>
  <si>
    <t>Public entertainment buildings, education, hospital or institutional care buildings, sports halls</t>
  </si>
  <si>
    <t xml:space="preserve">                      DWELLINGS IN WHICH CONSTRUCTION HAS BEGUN</t>
  </si>
  <si>
    <t>Ogółem</t>
  </si>
  <si>
    <t>Indywi-dualne</t>
  </si>
  <si>
    <t>Na sprze-daż lub wynajem</t>
  </si>
  <si>
    <t>Spół-dzielcze</t>
  </si>
  <si>
    <t>Społeczne czynszowe</t>
  </si>
  <si>
    <t>Komu-nalne</t>
  </si>
  <si>
    <t>Zakładowe</t>
  </si>
  <si>
    <t>Total</t>
  </si>
  <si>
    <t xml:space="preserve">Dolnośląskie. . . . . . . . . . </t>
  </si>
  <si>
    <t>Kujawsko-pomorskie. . .</t>
  </si>
  <si>
    <t>Lubuskie. . . . . . . . . . . . . .</t>
  </si>
  <si>
    <t>Łódzkie. . . . . . . . . . . . . .</t>
  </si>
  <si>
    <t xml:space="preserve">Małopolskie. . . . . . . . . . </t>
  </si>
  <si>
    <t>Mazowieckie. . . . . . . . . .</t>
  </si>
  <si>
    <t>Opolskie. . . . . . . . . . . . . .</t>
  </si>
  <si>
    <t xml:space="preserve">Podlaskie. . . . . . . . . . . . . </t>
  </si>
  <si>
    <t>Świętokrzyskie. . . . . . . . .</t>
  </si>
  <si>
    <t xml:space="preserve">Warmińsko-mazurskie. . </t>
  </si>
  <si>
    <t>Wielkopolskie. . . . . . . . .</t>
  </si>
  <si>
    <t xml:space="preserve">Zachodniopomorskie. . </t>
  </si>
  <si>
    <t xml:space="preserve">                      MIESZKANIA, KTÓRYCH  BUDOWĘ ROZPOCZETO</t>
  </si>
  <si>
    <t>w  tysiącach  złotych  in thousands zlotys</t>
  </si>
  <si>
    <t xml:space="preserve">Stanowiska     Positions </t>
  </si>
  <si>
    <t xml:space="preserve">Podlaskie. . . . . . . . . . . . . . . . . . . </t>
  </si>
  <si>
    <t xml:space="preserve">Pomorskie. . . . . . . . . . . . . . . . . . . </t>
  </si>
  <si>
    <t xml:space="preserve">Śląskie. . . . . . . . . . . . . . . . . . . . </t>
  </si>
  <si>
    <t xml:space="preserve">Świętokrzyskie. . . . . . . . . . . . . . </t>
  </si>
  <si>
    <t xml:space="preserve">Warmińsko-mazurskie. . . . . . . . </t>
  </si>
  <si>
    <t xml:space="preserve">Wielkopolskie. . . . . . . . . . . . . . . </t>
  </si>
  <si>
    <t xml:space="preserve">Zachodniopomorskie. . . . . . . . . . . </t>
  </si>
  <si>
    <t>Building permits  issued  for construction of new non-residential buildings and other constructions</t>
  </si>
  <si>
    <t xml:space="preserve">Pozwolenia  wydane  na budowę nowych budynków niemieszkalnych oraz innych obiektów budowlanych                                                                                    </t>
  </si>
  <si>
    <t>Building permits  issued  for construction of new hotels and similar buildings and office buildings</t>
  </si>
  <si>
    <t xml:space="preserve">Pozwolenia wydane na budowę nowych hoteli i budynków zakwaterowania turystycznego oraz budynków biurowych                                                              </t>
  </si>
  <si>
    <t>Building permits  issued  for construction of wholesale and retail trade buildings and traffic and communication buildings</t>
  </si>
  <si>
    <t xml:space="preserve">Pozwolenia wydane na budowę  budynków handlowo-usługowych oraz budynków transportu i łączności                                                                                     </t>
  </si>
  <si>
    <t>Building permits  issued for construction of new industrial  buildings, reservoirs, silos and warehouses, public entertainment buildings, education, hospital or institutional care buildings and sports halls</t>
  </si>
  <si>
    <t xml:space="preserve">Pozwolenia wydane na budowę nowych budynków przemysłowych i magazynowych, ogólnodostępnych obiektów kulturalnych, budynków o charakterze edukacyjnym, budynków szpitali i zakładów opieki medycznej oraz budynków kultury fizycznej                                                                                     </t>
  </si>
  <si>
    <t>CONSTRUCTION  AND  ASSEMBLY  PRODUCTION REALIZED ON THE BASIS OF THE CONTRACT SYSTEM AND THE OWN-ACCOUNT CONSTRUCTION 1990-2007</t>
  </si>
  <si>
    <t>EMPLOYMENT AND WAGES AND SALARIES</t>
  </si>
  <si>
    <t xml:space="preserve">CZĘŚĆ B.   PRODUKCJA  BUDOWLANO-MONTAŻOWA   WYKONANA   POZA GRANICAMI  KRAJU  PRZEZ JEDNOSTKI  O  LICZBIE PRACUJĄCYCH  POWYŻEJ  9  OSÓB   </t>
  </si>
  <si>
    <t>CZĘŚĆ C.  BUDYNKI  I  MIESZKANIA  ODDANE  DO UŻYTKOWANIA                                                                                   BUILDINGS  AND  DWELLINGS  COMPLETED</t>
  </si>
  <si>
    <t xml:space="preserve">CZĘŚĆ D. POZWOLENIA WYDANE NA BUDOWĘ NOWYCH BUDYNKÓW ORAZ MIESZKANIA, KTÓRYCH BUDOWĘ ROZPCZĘTO                                                                                                                                                                          </t>
  </si>
  <si>
    <r>
      <t xml:space="preserve">Produkcja budowlano-montażowa według rodzajów obiektów budowlanych - wykonywanie instalacji budowlanych                                                                                                                                                                                       </t>
    </r>
    <r>
      <rPr>
        <i/>
        <sz val="10"/>
        <rFont val="Arial"/>
        <family val="2"/>
      </rPr>
      <t>Construction and assembly production by type of constructions - building installation</t>
    </r>
    <r>
      <rPr>
        <sz val="10"/>
        <rFont val="Arial"/>
        <family val="2"/>
      </rPr>
      <t>s</t>
    </r>
  </si>
  <si>
    <r>
      <t xml:space="preserve">Produkcja budowlano-montażowa według rodzajów obiektów budowlanych -w tym przygotowanie terenu pod budowę                                                                                                                                                     </t>
    </r>
    <r>
      <rPr>
        <i/>
        <sz val="10"/>
        <rFont val="Arial"/>
        <family val="2"/>
      </rPr>
      <t>Construction and assembly production by type of constructions - of which site preparation</t>
    </r>
  </si>
  <si>
    <t>Residential buildings</t>
  </si>
  <si>
    <t xml:space="preserve">   budynki jednorodzinne . . . . . . . . . . . . . . . . . . . . . . . . . . . . . . . . . .</t>
  </si>
  <si>
    <t xml:space="preserve">    one-dwelling buildings</t>
  </si>
  <si>
    <t xml:space="preserve">   budynki o dwóch mieszkaniach  </t>
  </si>
  <si>
    <t xml:space="preserve">    two and more dwelling </t>
  </si>
  <si>
    <t xml:space="preserve">      i wielomieszkaniowe. . . . . . . . . . . . . . </t>
  </si>
  <si>
    <t xml:space="preserve">       buildings</t>
  </si>
  <si>
    <t xml:space="preserve">    residences for communities</t>
  </si>
  <si>
    <t>Budynki niemieszkalne . . . . . . . . . . . . . . . . . . . . . . . . . . . . . . . . . .</t>
  </si>
  <si>
    <t>Non-residential buildings</t>
  </si>
  <si>
    <t xml:space="preserve">   budynki biurowe . . . . . . . . . . . . . . . . . . . . . . . . . . . . . . . . . . . . . . . . . .</t>
  </si>
  <si>
    <t xml:space="preserve">    office buildings</t>
  </si>
  <si>
    <t xml:space="preserve">    traffic and communication</t>
  </si>
  <si>
    <t xml:space="preserve">    budynki transportu i łączności . . . . . . . . . . . . . . . . . . . . . . . . . . . . . . . . . </t>
  </si>
  <si>
    <t xml:space="preserve">     industrial buildings and </t>
  </si>
  <si>
    <t xml:space="preserve">         warehouses</t>
  </si>
  <si>
    <t xml:space="preserve">        institutional care buildings</t>
  </si>
  <si>
    <t xml:space="preserve">    pozostałe . . . . . . . . . . . . . . . . . . . . . . . . . . . . . . . . . . . . . . </t>
  </si>
  <si>
    <t xml:space="preserve">    other non-residential buildings</t>
  </si>
  <si>
    <t xml:space="preserve">Obiekty inżynierii lądowej </t>
  </si>
  <si>
    <t>Civil engineering works</t>
  </si>
  <si>
    <t xml:space="preserve">   autostrady, drogi ekspresowe, </t>
  </si>
  <si>
    <t xml:space="preserve">       ulice i drogi pozostałe. . . . . . . . . . . </t>
  </si>
  <si>
    <t xml:space="preserve">   highways, streets and roads</t>
  </si>
  <si>
    <t xml:space="preserve">   drogi szynowe, drogi kolei </t>
  </si>
  <si>
    <t xml:space="preserve">        napowietrznych lub </t>
  </si>
  <si>
    <t xml:space="preserve">    railways, suspension and </t>
  </si>
  <si>
    <t xml:space="preserve">      elevated railways</t>
  </si>
  <si>
    <t xml:space="preserve">   drogi lotniskowe . . . . . . . . . . . . . . . . . . . . . . . . . . . . . . . . . </t>
  </si>
  <si>
    <t xml:space="preserve">   mosty, wiadukty i estakady, </t>
  </si>
  <si>
    <t xml:space="preserve">       tunele i przejścia nadziemne</t>
  </si>
  <si>
    <t xml:space="preserve">   bridges, elevated highways,</t>
  </si>
  <si>
    <t xml:space="preserve">       i podziemne . . . . . . . . . . . . . . . . . . . . . . . . . . . . .</t>
  </si>
  <si>
    <t xml:space="preserve">      tunnels and subways</t>
  </si>
  <si>
    <t xml:space="preserve">   budowle wodne . . . . . . . . . . . . . . . . . . . . . . . . . . . . . . . .</t>
  </si>
  <si>
    <t xml:space="preserve">      and other waterworks</t>
  </si>
  <si>
    <t xml:space="preserve">    long-distance pipelines, </t>
  </si>
  <si>
    <t xml:space="preserve">       communication and </t>
  </si>
  <si>
    <t xml:space="preserve">        electricity power lines</t>
  </si>
  <si>
    <t xml:space="preserve">    rurociągi sieci rozdzielczej i linie</t>
  </si>
  <si>
    <t xml:space="preserve">      kablowe rozdzielcze. . . . . . . . . . . . . . </t>
  </si>
  <si>
    <t xml:space="preserve">   local pipelines and cables</t>
  </si>
  <si>
    <t xml:space="preserve">       w tym oczyszczalnie wód </t>
  </si>
  <si>
    <t>WOJEWÓDZTWA VOIVODSHIPS</t>
  </si>
  <si>
    <t xml:space="preserve">     osób fizycznych . . . . . . . . . . . . . . . </t>
  </si>
  <si>
    <t xml:space="preserve">     spółek . . . . . . . . . . . . . . . . . . . . . . . . </t>
  </si>
  <si>
    <t>Własność zagraniczna . . . . . . . . . . . . .</t>
  </si>
  <si>
    <t xml:space="preserve">Węgry. . . . . . . . . . . . . . .                              </t>
  </si>
  <si>
    <t>Hungary</t>
  </si>
  <si>
    <t>Other countries</t>
  </si>
  <si>
    <t xml:space="preserve">Jednostki budowlane. . . .. </t>
  </si>
  <si>
    <t>Construction entities</t>
  </si>
  <si>
    <t>Jednostki niebudowlane. .</t>
  </si>
  <si>
    <t>Non-construction entities</t>
  </si>
  <si>
    <t>SPIS TREŚCI</t>
  </si>
  <si>
    <t>Tabl.</t>
  </si>
  <si>
    <t xml:space="preserve">                    DWELLINGS COMPLETED (EXCLUDING PRIVATE CONSTRUCTION)</t>
  </si>
  <si>
    <t xml:space="preserve">                            W MIESZKANIU  (BEZ  BUDOWNICTWA  INDYWIDUALNEGO)</t>
  </si>
  <si>
    <t xml:space="preserve">                DOMESTIC CONSTRUCTION AND ASSEMBLY PRODUCTION,  EMPLOYMENT  AND  WAGES  AND  SALARIES IN CONSTRUCTION ENTITIES WITH MORE THAN 9 PERSONS EMPLOYED </t>
  </si>
  <si>
    <t xml:space="preserve">                         CONSTRUCTION AND ASSEMBLY PRODUCTION BY PKD GROUPS, SECTOR AND OWNERSHIO FORMS</t>
  </si>
  <si>
    <t>O G Ó Ł E M . . . . . . . . . . . . . . . . . . .</t>
  </si>
  <si>
    <t xml:space="preserve">   budynki zbiorowego zamieszkania. . . . .   </t>
  </si>
  <si>
    <t xml:space="preserve">   hotele i budynki zakwaterowania</t>
  </si>
  <si>
    <t xml:space="preserve">       turystycznego . . . . . . . . . . . . . . . . . . . </t>
  </si>
  <si>
    <t xml:space="preserve">    wholesale and retail trade</t>
  </si>
  <si>
    <t xml:space="preserve">    budynki handlowo-usługowe. . . . . . . . .</t>
  </si>
  <si>
    <t xml:space="preserve">        buildings</t>
  </si>
  <si>
    <t xml:space="preserve">    budynki przemysłowe i magazynowe</t>
  </si>
  <si>
    <t xml:space="preserve">    ogólnodostępne obiekty kulturane,</t>
  </si>
  <si>
    <t xml:space="preserve">     budynki o charakterze edukacyjnym</t>
  </si>
  <si>
    <t xml:space="preserve">      budynki szpitali i zakładów</t>
  </si>
  <si>
    <t xml:space="preserve">     opieki medycznej oraz budynki</t>
  </si>
  <si>
    <t xml:space="preserve">      kultury fizycznej. . . . . . . . . . . . . . . . . .</t>
  </si>
  <si>
    <t xml:space="preserve">    i wodnej . . . . . . . . . . . . . . . . . . . . . . . . . . </t>
  </si>
  <si>
    <t xml:space="preserve">        podwieszanych. . . . . . . . . . . . . . . . . . .  </t>
  </si>
  <si>
    <t xml:space="preserve">        elevated railways</t>
  </si>
  <si>
    <t xml:space="preserve">   mosty, wiadukty i estakady, tunele</t>
  </si>
  <si>
    <t xml:space="preserve">       i przejścia nadziemne i podziemne</t>
  </si>
  <si>
    <t xml:space="preserve">     harbours, waterways, dams </t>
  </si>
  <si>
    <t xml:space="preserve">         and other waterworks</t>
  </si>
  <si>
    <t xml:space="preserve">     oraz linie elektroenergetyczne</t>
  </si>
  <si>
    <t xml:space="preserve">      przesyłowe. . . . . . . . . . . . . . . . . . . . . . .</t>
  </si>
  <si>
    <t xml:space="preserve">         plants</t>
  </si>
  <si>
    <t xml:space="preserve">       nie sklasyfikowane . . . . . . . . . . . . . . . </t>
  </si>
  <si>
    <t xml:space="preserve">      i wielomieszkaniowe. . . . . . . . . . . . . . . . . </t>
  </si>
  <si>
    <t xml:space="preserve">   budynki zbiorowego zamieszkania. . . . . . . . . . </t>
  </si>
  <si>
    <t xml:space="preserve">      turystycznego . . . . . . . . . . . . . . . . . . . .</t>
  </si>
  <si>
    <t xml:space="preserve">    budynki przemysłowe i magazynowe. . .</t>
  </si>
  <si>
    <t xml:space="preserve">       budynki o charakterze edukacyjnym,</t>
  </si>
  <si>
    <t xml:space="preserve">       budynki szpitali i zakładów opieki</t>
  </si>
  <si>
    <t xml:space="preserve">       medycznej oraz budynki kultury </t>
  </si>
  <si>
    <t xml:space="preserve">       fizycznej. . . . . . . . . . . . . . . . . . . . . . . . . .   </t>
  </si>
  <si>
    <t xml:space="preserve">    i wodnej . . . . . . . . . . . . . . . . . . . . . . . . .  </t>
  </si>
  <si>
    <t xml:space="preserve">   autostrady, drogi ekspresowe, ulice</t>
  </si>
  <si>
    <t xml:space="preserve">       i drogi pozostałe. . . . . . . . . . . . . . . . . . </t>
  </si>
  <si>
    <t xml:space="preserve">   drogi szynowe, drogi kolei napowie-</t>
  </si>
  <si>
    <t xml:space="preserve">         trznych lub podwieszanych. . . . . . . . . . . . . . . </t>
  </si>
  <si>
    <t xml:space="preserve">       and other waterworks</t>
  </si>
  <si>
    <t xml:space="preserve">      przesyłowe. . . . . . . . . . . . . . . . . . . . . . . . .  </t>
  </si>
  <si>
    <t xml:space="preserve">      kablowe rozdzielcze. . . . . . . . . . . . . . . . . .  </t>
  </si>
  <si>
    <t xml:space="preserve">           plants</t>
  </si>
  <si>
    <t xml:space="preserve">       nie sklasyfikowane . . . . . . . . . . . . . . . . . </t>
  </si>
  <si>
    <t xml:space="preserve">      i wielomieszkaniowe. . . . . . . . . . . . . . . . . .</t>
  </si>
  <si>
    <t xml:space="preserve">   budynki zbiorowego zamieszkania. . . . .  </t>
  </si>
  <si>
    <t xml:space="preserve">      turystycznego . . . . . . . . . . . . . . . . . . . . . . . </t>
  </si>
  <si>
    <t xml:space="preserve">    budynki handlowo-usługowe. . . . . . . . . . </t>
  </si>
  <si>
    <t xml:space="preserve">      fizycznej. . . . . . . . . . . . . . . . . . . . . . . . . . </t>
  </si>
  <si>
    <t xml:space="preserve">    i wodnej . . . . . . . . . . . . . . . . . . . . . .  . . . . . . . </t>
  </si>
  <si>
    <t xml:space="preserve">        and other waterworks</t>
  </si>
  <si>
    <t xml:space="preserve">        w tym oczyszczalnie wód </t>
  </si>
  <si>
    <t xml:space="preserve">      nie sklasyfikowane . . . . . . . . . . . . . . . .</t>
  </si>
  <si>
    <t>BUILDING  INSTALLATIONS</t>
  </si>
  <si>
    <t xml:space="preserve">   budynki zbiorowego zamieszkania. . . . . . . . . .</t>
  </si>
  <si>
    <t xml:space="preserve">    i wodnej . . . . . . . . . . . . . . . . . . . . . . . . . . .  </t>
  </si>
  <si>
    <t xml:space="preserve">      przesyłowe. . . . . . . . . . . . . . . . . . . . . . . . . </t>
  </si>
  <si>
    <t xml:space="preserve">      kablowe rozdzielcze. . . . . . . . . . . . . . . . . </t>
  </si>
  <si>
    <t xml:space="preserve">       nie sklasyfikowane . . . . . . . . . . . . . . . . </t>
  </si>
  <si>
    <t xml:space="preserve">      i wielomieszkaniowe. . . . . . . . . . . . . . . . . . . . . . . . . </t>
  </si>
  <si>
    <t xml:space="preserve">   budynki zbiorowego zamieszkania. . . . . . . </t>
  </si>
  <si>
    <t xml:space="preserve">    budynki handlowo-usługowe. . . . . . . . . . . .</t>
  </si>
  <si>
    <t xml:space="preserve">   other non-residential buildings</t>
  </si>
  <si>
    <t xml:space="preserve">    i wodnej . . . . . . . . . . . . . . . . . . . . . . . . . . . . </t>
  </si>
  <si>
    <t xml:space="preserve">       i drogi pozostałe. . . . . . . . . . . . . . . . . . . . .</t>
  </si>
  <si>
    <t xml:space="preserve">      przesyłowe. . . . . . . . . . . . . . . . . . . . . . . . . .</t>
  </si>
  <si>
    <t xml:space="preserve">      kablowe rozdzielcze. . . . . . . . . . . . . . . . . .</t>
  </si>
  <si>
    <t>II  ZATRUDNIENIE I WYNAGRODZENIA</t>
  </si>
  <si>
    <t xml:space="preserve">    EMPLOYMENT AND WAGES AND SALARIES</t>
  </si>
  <si>
    <t xml:space="preserve">Przygotowanie  terenu pod budowę. . . </t>
  </si>
  <si>
    <t xml:space="preserve">Sektor publiczny . . . . . . . . . . . . . . . . . . </t>
  </si>
  <si>
    <t xml:space="preserve">Własność zagraniczna . . . . . . . . . . . . . . .    </t>
  </si>
  <si>
    <t>CZĘŚĆ  B.  PRODUKCJA BUDOWLANO-MONTAŻOWA WYKONANA POZA GRANICAMI</t>
  </si>
  <si>
    <t xml:space="preserve">                   KRAJU PRZEZ JEDNOSTKI O LICZBIE PRACUJĄCYCH POWYŻEJ 9 OSÓB</t>
  </si>
  <si>
    <t xml:space="preserve">                   CONSTRUCTION AND ASSEMBLY PRODUCTION REALIZED OUTSIDE THE TERRITORY</t>
  </si>
  <si>
    <r>
      <t xml:space="preserve">                    </t>
    </r>
    <r>
      <rPr>
        <i/>
        <sz val="10.5"/>
        <rFont val="Times New Roman"/>
        <family val="1"/>
      </rPr>
      <t>OF POLAND BY CONSTRUCTION ENTITIES WITH MORE THAN 9 PERSONS EMPLOYED</t>
    </r>
  </si>
  <si>
    <t>TABL. 1 (11).   PRODUKCJA  BUDOWLANO-MONTAŻOWA  I  PRZECIĘTNE  ZATRUDNIENIE</t>
  </si>
  <si>
    <t xml:space="preserve">                           CONSTRUCTION AND ASSEMBLY PRODUCTION AND AVERAGE PAID EMPLOYMENT BY</t>
  </si>
  <si>
    <t xml:space="preserve">Hiszpania. . . . . . . . . . . . . . . . .                         </t>
  </si>
  <si>
    <t xml:space="preserve">Łotwa. . . . . . . . . . . . . . . . . </t>
  </si>
  <si>
    <t>Lativa</t>
  </si>
  <si>
    <t xml:space="preserve">Niderlandy . . . . . . . . . . . . . </t>
  </si>
  <si>
    <t>Netherlands</t>
  </si>
  <si>
    <t>Rosja. . . . . . . . . . . . . . . . . .</t>
  </si>
  <si>
    <t>Russian Federation</t>
  </si>
  <si>
    <t>Turcja. . . . . . . . . . . . . . . . .</t>
  </si>
  <si>
    <t>Turkey</t>
  </si>
  <si>
    <t>a  Arabia Saudyjska, Australia, Bahrajn, Białoruś, Brazylia, Bułgaria, Chiny, Chorwacja, Estonia, Grecja, Jamajka, Jordania, Katar, Libia, Luksemburg, Meksyk, Monako, Nowa Kaledonia, Oman, Pakistan, Republika Południowej Afryki, Republika Korei, Serbia,Stany Zjednoczone Ameryki, Szwajcaria, Tunezja, Urugwaj, Uzbekistan, Wyspy Owcze, Zjednoczone Emiraty Arabskie</t>
  </si>
  <si>
    <t>a  Saudi Arabia, Australia, Bahrain, Belarus, Brazil, Bulgaria, China, Croatia, Estonia, Greece, Jamaica, Jordan, Qatar, Libyan Arab Jamahiriya, Luxembourg, Mexico, Monaco, New Caledonia, Oman, Pakistan, South Africa, Serbia, Repubilc of Korea, United States of America, Switzerland, Tunisia, Uruguay, Uzbekistan, Faroe Islands Republic, United Arab Emirates</t>
  </si>
  <si>
    <r>
      <t>Pozostałe kraje</t>
    </r>
    <r>
      <rPr>
        <vertAlign val="superscript"/>
        <sz val="10"/>
        <rFont val="Times New Roman"/>
        <family val="1"/>
      </rPr>
      <t>a</t>
    </r>
    <r>
      <rPr>
        <sz val="10"/>
        <rFont val="Times New Roman"/>
        <family val="1"/>
      </rPr>
      <t xml:space="preserve"> . . . . . . . . . .. </t>
    </r>
  </si>
  <si>
    <r>
      <t xml:space="preserve">WYSZCZEGÓLNIENIE                     </t>
    </r>
    <r>
      <rPr>
        <i/>
        <sz val="10"/>
        <rFont val="Times New Roman"/>
        <family val="1"/>
      </rPr>
      <t xml:space="preserve">  SPECIFICATION</t>
    </r>
  </si>
  <si>
    <r>
      <t xml:space="preserve"> robotnicze            </t>
    </r>
    <r>
      <rPr>
        <i/>
        <sz val="10"/>
        <rFont val="Times New Roman"/>
        <family val="1"/>
      </rPr>
      <t>manual labour</t>
    </r>
  </si>
  <si>
    <r>
      <t xml:space="preserve">nierobotnicze        </t>
    </r>
    <r>
      <rPr>
        <i/>
        <sz val="10"/>
        <rFont val="Times New Roman"/>
        <family val="1"/>
      </rPr>
      <t xml:space="preserve"> non-manual labour</t>
    </r>
  </si>
  <si>
    <t xml:space="preserve">TABL. 6(7).    PRZECIĘTNE  ZATRUDNIENIE </t>
  </si>
  <si>
    <t xml:space="preserve">TABL. 7(8).   SKŁADNIKI  WYNAGRODZEŃ  </t>
  </si>
  <si>
    <t>TABL. 8(9).  WYNAGRODZENIA  OSOBOWE  BRUTTO</t>
  </si>
  <si>
    <t>TABL. 9(10).  PRZECIĘTNE WYNAGRODZENIA MIESIĘCZNE BRUTTO</t>
  </si>
  <si>
    <t xml:space="preserve">TABL.  5(6).   STRUKTURA KOSZTÓW PRODUKCJI BUDOWLANO-MONTAŻOWEJ W  UKŁADZIE </t>
  </si>
  <si>
    <t xml:space="preserve">TABL. 4(57).   PRODUKCJA   BUDOWLANO-MONTAŻOWA WEDŁUG RODZAJÓW OBIEKTÓW </t>
  </si>
  <si>
    <t xml:space="preserve">                          BUDOWLANYCH </t>
  </si>
  <si>
    <t xml:space="preserve">                           CONSTRUCTION AND ASSEMBLY PRODUCTION BY TYPE OF CONSTRUCTIONS </t>
  </si>
  <si>
    <t xml:space="preserve">TABL.3(4). PRODUKCJA BUDOWLANO-MONTAŻOWA WEDŁUG SEKTORÓW I WOJEWÓDZTW </t>
  </si>
  <si>
    <t xml:space="preserve">                     CONSTRUCTION AND ASSEMBLY PRODUCTION BY OWNERSHIP SECTORS AND BY VOIVODSHIPS</t>
  </si>
  <si>
    <t xml:space="preserve">   WOJEWÓDZTWA - miejsce wykonywania         robót             VOIVODSHIPS -             work-site location</t>
  </si>
  <si>
    <t>Sektor publiczny . . . . . . . . .</t>
  </si>
  <si>
    <t>TABL. 2(3).  PRODUKCJA  BUDOWLANO-MONTAŻOWA WEDŁUG GRUP PKD, SEKTORÓW I FORM WŁASNOŚCI</t>
  </si>
  <si>
    <r>
      <t xml:space="preserve">WYSZCZEGÓLNIENIE     </t>
    </r>
    <r>
      <rPr>
        <i/>
        <sz val="11"/>
        <rFont val="Times New Roman"/>
        <family val="1"/>
      </rPr>
      <t xml:space="preserve">SPECIFICATION     </t>
    </r>
  </si>
  <si>
    <r>
      <t xml:space="preserve">Ogółem   </t>
    </r>
    <r>
      <rPr>
        <i/>
        <sz val="10.5"/>
        <rFont val="Times New Roman"/>
        <family val="1"/>
      </rPr>
      <t>Total</t>
    </r>
  </si>
  <si>
    <r>
      <t xml:space="preserve">W tym roboty o charakterze inwestycyjnym     </t>
    </r>
    <r>
      <rPr>
        <i/>
        <sz val="10"/>
        <rFont val="Times New Roman"/>
        <family val="1"/>
      </rPr>
      <t xml:space="preserve"> Of which works with an investment charakter</t>
    </r>
  </si>
  <si>
    <r>
      <t xml:space="preserve">w tys. zł                </t>
    </r>
    <r>
      <rPr>
        <i/>
        <sz val="10"/>
        <rFont val="Times New Roman"/>
        <family val="1"/>
      </rPr>
      <t>in thous. zl</t>
    </r>
  </si>
  <si>
    <r>
      <t xml:space="preserve">w odsetkach   </t>
    </r>
    <r>
      <rPr>
        <i/>
        <sz val="10"/>
        <rFont val="Times New Roman"/>
        <family val="1"/>
      </rPr>
      <t>in %</t>
    </r>
  </si>
  <si>
    <r>
      <t xml:space="preserve">w odsetkach   in </t>
    </r>
    <r>
      <rPr>
        <i/>
        <sz val="10"/>
        <rFont val="Times New Roman"/>
        <family val="1"/>
      </rPr>
      <t>%</t>
    </r>
  </si>
  <si>
    <r>
      <t xml:space="preserve">w % ogółem       </t>
    </r>
    <r>
      <rPr>
        <i/>
        <sz val="10"/>
        <rFont val="Times New Roman"/>
        <family val="1"/>
      </rPr>
      <t>in % of total</t>
    </r>
  </si>
  <si>
    <r>
      <t>TABL. 1(2). Produkcja  budowlano-montażowa według siedzib zarządów przedsiębiorstw i miejsca wykonywania robót</t>
    </r>
    <r>
      <rPr>
        <sz val="10"/>
        <rFont val="Times New Roman"/>
        <family val="1"/>
      </rPr>
      <t xml:space="preserve">                                                                                                                                         Construction and assembly production by enterprise head office and work site location </t>
    </r>
  </si>
  <si>
    <t xml:space="preserve">WYSZCZEGÓLNIENIE     SPECIFICATION                  </t>
  </si>
  <si>
    <r>
      <t>114698197,0</t>
    </r>
    <r>
      <rPr>
        <vertAlign val="superscript"/>
        <sz val="10"/>
        <rFont val="Times New Roman"/>
        <family val="1"/>
      </rPr>
      <t>b</t>
    </r>
  </si>
  <si>
    <r>
      <t xml:space="preserve">Nowe budynki mieszkalne (bez budynków zbiorowego zamieszkania)                                      </t>
    </r>
    <r>
      <rPr>
        <i/>
        <sz val="11"/>
        <rFont val="Times New Roman CE"/>
        <family val="1"/>
      </rPr>
      <t>New residential buildings (excluding residences for communities)</t>
    </r>
  </si>
  <si>
    <r>
      <t xml:space="preserve">Rozbudowa budynków mieszkalnych i przebudowa pomieszczeń niemieszkalnych </t>
    </r>
    <r>
      <rPr>
        <i/>
        <sz val="10"/>
        <rFont val="Times New Roman CE"/>
        <family val="1"/>
      </rPr>
      <t>Expansion of residential buildings and reconstruction of non-residential acommodations</t>
    </r>
  </si>
  <si>
    <r>
      <t xml:space="preserve">Nowe budynki niemieszkalne    i  zbiorowego zamieszkania </t>
    </r>
    <r>
      <rPr>
        <i/>
        <sz val="10"/>
        <rFont val="Times New Roman"/>
        <family val="1"/>
      </rPr>
      <t>New non-residential buildings and residences for communities</t>
    </r>
  </si>
  <si>
    <r>
      <t xml:space="preserve">wydane pozwolenia </t>
    </r>
    <r>
      <rPr>
        <i/>
        <sz val="10"/>
        <rFont val="Times New Roman CE"/>
        <family val="1"/>
      </rPr>
      <t>permits issued</t>
    </r>
  </si>
  <si>
    <r>
      <t>liczba budynków</t>
    </r>
    <r>
      <rPr>
        <i/>
        <sz val="10"/>
        <rFont val="Times New Roman CE"/>
        <family val="1"/>
      </rPr>
      <t xml:space="preserve"> number of buildings</t>
    </r>
  </si>
  <si>
    <r>
      <t xml:space="preserve">mieszkania  </t>
    </r>
    <r>
      <rPr>
        <i/>
        <sz val="11"/>
        <rFont val="Times New Roman CE"/>
        <family val="1"/>
      </rPr>
      <t>dwellings</t>
    </r>
  </si>
  <si>
    <r>
      <t xml:space="preserve">liczba </t>
    </r>
    <r>
      <rPr>
        <i/>
        <sz val="10"/>
        <rFont val="Times New Roman CE"/>
        <family val="1"/>
      </rPr>
      <t>number</t>
    </r>
  </si>
  <si>
    <r>
      <t>powierzchnia użytkowa w m</t>
    </r>
    <r>
      <rPr>
        <vertAlign val="superscript"/>
        <sz val="10"/>
        <rFont val="Times New Roman CE"/>
        <family val="1"/>
      </rPr>
      <t xml:space="preserve">2                     </t>
    </r>
    <r>
      <rPr>
        <i/>
        <sz val="10"/>
        <rFont val="Times New Roman CE"/>
        <family val="1"/>
      </rPr>
      <t>usable floor space in m</t>
    </r>
    <r>
      <rPr>
        <i/>
        <vertAlign val="superscript"/>
        <sz val="10"/>
        <rFont val="Times New Roman CE"/>
        <family val="1"/>
      </rPr>
      <t>2</t>
    </r>
  </si>
  <si>
    <r>
      <t>powierzchnia użytkowa w m</t>
    </r>
    <r>
      <rPr>
        <vertAlign val="superscript"/>
        <sz val="10"/>
        <rFont val="Times New Roman CE"/>
        <family val="1"/>
      </rPr>
      <t xml:space="preserve">2                      </t>
    </r>
    <r>
      <rPr>
        <i/>
        <sz val="10"/>
        <rFont val="Times New Roman CE"/>
        <family val="1"/>
      </rPr>
      <t>usable floor space in m</t>
    </r>
    <r>
      <rPr>
        <i/>
        <vertAlign val="superscript"/>
        <sz val="10"/>
        <rFont val="Times New Roman CE"/>
        <family val="1"/>
      </rPr>
      <t>2</t>
    </r>
  </si>
  <si>
    <r>
      <t>kubatura          w m</t>
    </r>
    <r>
      <rPr>
        <vertAlign val="superscript"/>
        <sz val="10"/>
        <rFont val="Arial"/>
        <family val="2"/>
      </rPr>
      <t xml:space="preserve">3  </t>
    </r>
    <r>
      <rPr>
        <sz val="10"/>
        <rFont val="Arial"/>
        <family val="2"/>
      </rPr>
      <t xml:space="preserve">      </t>
    </r>
    <r>
      <rPr>
        <i/>
        <sz val="10"/>
        <rFont val="Arial"/>
        <family val="2"/>
      </rPr>
      <t>cubic    volume           in m</t>
    </r>
    <r>
      <rPr>
        <i/>
        <vertAlign val="superscript"/>
        <sz val="10"/>
        <rFont val="Arial"/>
        <family val="2"/>
      </rPr>
      <t>3</t>
    </r>
  </si>
  <si>
    <r>
      <t>powierzchnia użytkowa      w m</t>
    </r>
    <r>
      <rPr>
        <vertAlign val="superscript"/>
        <sz val="10"/>
        <rFont val="Arial"/>
        <family val="2"/>
      </rPr>
      <t xml:space="preserve">2 </t>
    </r>
    <r>
      <rPr>
        <sz val="10"/>
        <rFont val="Arial"/>
        <family val="2"/>
      </rPr>
      <t xml:space="preserve">            </t>
    </r>
    <r>
      <rPr>
        <i/>
        <sz val="10"/>
        <rFont val="Arial"/>
        <family val="2"/>
      </rPr>
      <t>usable floor space           in m</t>
    </r>
    <r>
      <rPr>
        <i/>
        <vertAlign val="superscript"/>
        <sz val="10"/>
        <rFont val="Arial"/>
        <family val="2"/>
      </rPr>
      <t>2</t>
    </r>
  </si>
  <si>
    <r>
      <t>powierzchnia użytkowa    w m</t>
    </r>
    <r>
      <rPr>
        <vertAlign val="superscript"/>
        <sz val="10"/>
        <rFont val="Arial"/>
        <family val="2"/>
      </rPr>
      <t xml:space="preserve">2 </t>
    </r>
    <r>
      <rPr>
        <sz val="10"/>
        <rFont val="Arial"/>
        <family val="2"/>
      </rPr>
      <t xml:space="preserve">            </t>
    </r>
    <r>
      <rPr>
        <i/>
        <sz val="10"/>
        <rFont val="Arial"/>
        <family val="2"/>
      </rPr>
      <t>usable floor space          in m</t>
    </r>
    <r>
      <rPr>
        <i/>
        <vertAlign val="superscript"/>
        <sz val="10"/>
        <rFont val="Arial"/>
        <family val="2"/>
      </rPr>
      <t>2</t>
    </r>
  </si>
  <si>
    <r>
      <t>ogółem</t>
    </r>
    <r>
      <rPr>
        <vertAlign val="superscript"/>
        <sz val="10"/>
        <rFont val="Arial"/>
        <family val="2"/>
      </rPr>
      <t>a)</t>
    </r>
  </si>
  <si>
    <r>
      <t xml:space="preserve"> w tym indywi-dualne</t>
    </r>
    <r>
      <rPr>
        <vertAlign val="superscript"/>
        <sz val="10"/>
        <rFont val="Arial"/>
        <family val="2"/>
      </rPr>
      <t>b)</t>
    </r>
  </si>
  <si>
    <t>Wyszczególnienie Specification</t>
  </si>
  <si>
    <r>
      <t xml:space="preserve">a Do 1995 r. włącznie, w zakresie budownictwa innego niż indywidualne, ze względu na brak danych o liczbie mieszkań, na których budowę wydano pozwolenia, dane te zastępowano (umownie) danymi o liczbie mieszkań, których budowę rozpoczęto b Do 1995 r.włącznie, liczba pozwoleń wydanych na budowę indywidualnych budynków mieszkalnych traktowana była (umownie) zarówno jako liczba mieszkań (w tych budynkach), na których budowę wydano pozwolenia jak i mieszkań, których budowę rozpoczęto.  </t>
    </r>
  </si>
  <si>
    <r>
      <t>total</t>
    </r>
    <r>
      <rPr>
        <vertAlign val="superscript"/>
        <sz val="10"/>
        <rFont val="Arial"/>
        <family val="2"/>
      </rPr>
      <t>a)</t>
    </r>
  </si>
  <si>
    <r>
      <t>of which private</t>
    </r>
    <r>
      <rPr>
        <vertAlign val="superscript"/>
        <sz val="10"/>
        <rFont val="Arial"/>
        <family val="2"/>
      </rPr>
      <t>b)</t>
    </r>
  </si>
  <si>
    <t>Regiony:     Regions:</t>
  </si>
  <si>
    <t>a Summer homes and holiday cottages as well as rural residences</t>
  </si>
  <si>
    <t xml:space="preserve">                         ONE-DWELLING RESIDENTIAL BUILDINGSa NOT ADAPTED FOR PERMANENT RESIDENCE AND</t>
  </si>
  <si>
    <t xml:space="preserve">                           NON-RESIDENTIAL BUILDINGS AND OFFICE BUILDINGS COMPLETED BY  VOIVODSHIPS</t>
  </si>
  <si>
    <t xml:space="preserve">                  DWELLINGS COMPLETED IN THE CO-OPERATIVE CONSTRUCTION</t>
  </si>
  <si>
    <t xml:space="preserve">                    CZYNSZOWYM</t>
  </si>
  <si>
    <t xml:space="preserve">                        DWELLINGS COMPLETED IN THE PUBLIC BUILDING SOCIETY CONSTRUCTION</t>
  </si>
  <si>
    <t xml:space="preserve">                   DWELLINGS COMPLETED IN THE MUNICIPAL CONSTRUCTION</t>
  </si>
  <si>
    <t xml:space="preserve">                    DWELLINGS COMPLETED IN THE COMPANY CONSTRUCTION</t>
  </si>
  <si>
    <t xml:space="preserve">                   MIESZKAŃ, KTÓRYCH BUDOWĘ ROZPOCZĘTO</t>
  </si>
  <si>
    <t xml:space="preserve">                   AND DWELLINGS IN WHICH CONSTRUCTION HAS BEGUN</t>
  </si>
  <si>
    <t xml:space="preserve">                          BUILDING PERMITS ISSUED FOR CONSTRUCTION NEW RESIDENTIAL </t>
  </si>
  <si>
    <t xml:space="preserve">                         BUILDINGS AND DWELLINGS</t>
  </si>
  <si>
    <t>P O L S K A. . . . . . . . . . . . . . .</t>
  </si>
  <si>
    <t>Dolnośląskie. . . . . . . . . . .</t>
  </si>
  <si>
    <t xml:space="preserve">Kujawsko-pomorskie. . . . </t>
  </si>
  <si>
    <t>Lubelskie. . . . . . . . . . . . .</t>
  </si>
  <si>
    <t>Lubuskie . . . . . . . . . . . . .</t>
  </si>
  <si>
    <t>Łódzkie. . . . . . . . . . . . . . .</t>
  </si>
  <si>
    <t xml:space="preserve">Małopolskie. . . . . . . . . . . </t>
  </si>
  <si>
    <t xml:space="preserve">Podkarpackie. . . . . . . . . . . . </t>
  </si>
  <si>
    <t>Pomorskie. . . . . . . . . . . .</t>
  </si>
  <si>
    <t xml:space="preserve">Śląskie. . . . . . . . . . . . . . . </t>
  </si>
  <si>
    <t>CZĘŚĆ C.  BUDYNKI  I  MIESZKANIA  ODDANE  DO  UŻYTKOWANIA</t>
  </si>
  <si>
    <t>TABL. 24(35).  MIESZKANIA ODDANE  DO UŻYTKOWANIA  WEDŁUG  FORM  BUDOWNICTWA</t>
  </si>
  <si>
    <t>TABL.  25(36).  MIESZKANIA  ODDANE  DO  UŻYTKOWANIA  WEDŁUG  RODZAJÓW  BUDYNKÓW</t>
  </si>
  <si>
    <t>TABL.  26(37).  MIESZKANIA  ODDANE  DO  UŻYTKOWANIA WEDŁUG  REGIONÓW</t>
  </si>
  <si>
    <t xml:space="preserve">TABL. 27(38). MIESZKANIA ODDANE DO UŻYTKOWANIA W BUDOWNICTWIE INDYWIDUALNYM </t>
  </si>
  <si>
    <t xml:space="preserve">TABL. 28(39). MIESZKANIA ODDANE DO UŻYTKOWANIA W BUDOWNICTWIE </t>
  </si>
  <si>
    <t>TABL. 29(40). MIESZKANIA ODDANE DO UŻYTKOWANIA W BUDOWNICTWIE SPÓŁDZIELCZYM</t>
  </si>
  <si>
    <t>TABL. 30(41). MIESZKANIA ODDANE DO UŻYTKOWANIA W BUDOWNICTWIE SPOŁECZNYM</t>
  </si>
  <si>
    <t>TABL. 31(42). MIESZKANIA ODDANE DO UŻYTKOWANIA W BUDOWNICTWIE KOMUNALNYM</t>
  </si>
  <si>
    <t>TABL. 32(43). MIESZKANIA ODDANE DO UŻYTKOWANIA W BUDOWNICTWIE ZAKŁADOWYM</t>
  </si>
  <si>
    <t xml:space="preserve">TABL. 33(44). MIESZKANIA ODDANE DO UŻYTKOWANIA (BEZ BUDOWNICTWA INDYWIDUALNEGO) </t>
  </si>
  <si>
    <t xml:space="preserve">TABL.  34(45).  MIESZKANIA  ODDANE  DO  UŻYTKOWANIA  WEDŁUG  LICZBY IZB  </t>
  </si>
  <si>
    <t xml:space="preserve">TABL.  35(46).  MIESZKANIA  ODDANE  DO  UŻYTKOWANIA W  BUDOWNICTWIE INDYWIDUALNYM </t>
  </si>
  <si>
    <t xml:space="preserve">TABL.  36(47).  NIEKTÓRE  WSKAŹNIKI  DOTYCZĄCE   MIESZKAŃ ODDANYCH   DO UŻYTKOWANIA </t>
  </si>
  <si>
    <t xml:space="preserve">TABL.  37(48).  MIESZKANIA  ODDANE  DO  UŻYTKOWANIA  W  MIASTACH  </t>
  </si>
  <si>
    <t xml:space="preserve">TABL.  38(49).  MIESZKANIA  ODDANE  DO  UŻYTKOWANIA  W  MIASTACH  LICZĄCYCH  </t>
  </si>
  <si>
    <t>TABL.  39(50).  WYPOSAŻENIE  MIESZKAŃ ODDANYCH  DO  UŻYTKOWANIA  W 2006 R.</t>
  </si>
  <si>
    <t xml:space="preserve">TABL. 1 (51). POZWOLENIA  WYDANE NA BUDOWĘ  NOWYCH BUDYNKÓW MIESZKALNYCH </t>
  </si>
  <si>
    <t>TABL. 6(56).  POZWOLENIA  WYDANE  NA BUDOWĘ BUDYNKÓW HANDLOWO - USŁUGOWYCH</t>
  </si>
  <si>
    <t xml:space="preserve">TABL. 8 (58).  POZWOLENIA WYDANE  NA  BUDOWĘ  POZOSTAŁYCH  BUDYNKÓW </t>
  </si>
  <si>
    <t>Tabl.   9(59).   MIESZKANIA,   KTÓRYCH  BUDOWĘ  ROZPOCZĘTO</t>
  </si>
  <si>
    <t>Tabl. 10(60).  MIESZKANIA,  NA  KTÓRYCH  BUDOWĘ WYDANO POZWOLENIA ORAZ</t>
  </si>
  <si>
    <t>1 (12)</t>
  </si>
  <si>
    <t>2 (13)</t>
  </si>
  <si>
    <t>2(13)dok</t>
  </si>
  <si>
    <t>3 (14)</t>
  </si>
  <si>
    <t>3(14)dok</t>
  </si>
  <si>
    <t>4 (15)</t>
  </si>
  <si>
    <t>4(15)dok</t>
  </si>
  <si>
    <t>5 (16)</t>
  </si>
  <si>
    <t>6(17)</t>
  </si>
  <si>
    <t>7(18)</t>
  </si>
  <si>
    <t>7(18)dok</t>
  </si>
  <si>
    <t>8(19)</t>
  </si>
  <si>
    <t>9(20)</t>
  </si>
  <si>
    <t>10(21)</t>
  </si>
  <si>
    <t>11(22)</t>
  </si>
  <si>
    <t>12(23)</t>
  </si>
  <si>
    <t>13(24)</t>
  </si>
  <si>
    <t>14(25)</t>
  </si>
  <si>
    <t>15(26)</t>
  </si>
  <si>
    <t>16(27)</t>
  </si>
  <si>
    <t>17(28)</t>
  </si>
  <si>
    <t>18(29)</t>
  </si>
  <si>
    <t>19(30)</t>
  </si>
  <si>
    <t>20(31)</t>
  </si>
  <si>
    <t>21(32)</t>
  </si>
  <si>
    <t>22(33)</t>
  </si>
  <si>
    <t>23(34)</t>
  </si>
  <si>
    <t>24(35)</t>
  </si>
  <si>
    <t>25(36)</t>
  </si>
  <si>
    <t>26(37)</t>
  </si>
  <si>
    <t>27(38)</t>
  </si>
  <si>
    <t>28(39)</t>
  </si>
  <si>
    <t>29(40)</t>
  </si>
  <si>
    <t>30(41)</t>
  </si>
  <si>
    <t>31(42)</t>
  </si>
  <si>
    <t>32(43)</t>
  </si>
  <si>
    <t>33(44)</t>
  </si>
  <si>
    <t>34(45)</t>
  </si>
  <si>
    <t>35(46)</t>
  </si>
  <si>
    <t>36(47)</t>
  </si>
  <si>
    <t>37(48)</t>
  </si>
  <si>
    <t>38(49)</t>
  </si>
  <si>
    <t>38(49)a</t>
  </si>
  <si>
    <t>38(49)b</t>
  </si>
  <si>
    <t>38(49)c</t>
  </si>
  <si>
    <t>39(50)</t>
  </si>
  <si>
    <t>1(51) ogółem total</t>
  </si>
  <si>
    <t>1(51)indywidualne private</t>
  </si>
  <si>
    <t>2(52)</t>
  </si>
  <si>
    <t>3(53)</t>
  </si>
  <si>
    <t>4(54)</t>
  </si>
  <si>
    <t>5(55)</t>
  </si>
  <si>
    <t>6(56)</t>
  </si>
  <si>
    <t>7(57)</t>
  </si>
  <si>
    <t>8(58)</t>
  </si>
  <si>
    <t>9(59)</t>
  </si>
  <si>
    <t>10(60)</t>
  </si>
  <si>
    <t xml:space="preserve">kaliski . . . . . . . . . . . . . . . . . . . . . . . . .            </t>
  </si>
  <si>
    <t>Sektor prywatny . . . . . . . . . . . . . . . . .</t>
  </si>
  <si>
    <r>
      <t xml:space="preserve">    1 mieszkania</t>
    </r>
    <r>
      <rPr>
        <i/>
        <vertAlign val="superscript"/>
        <sz val="9.5"/>
        <rFont val="Times New Roman CE"/>
        <family val="1"/>
      </rPr>
      <t>a</t>
    </r>
    <r>
      <rPr>
        <b/>
        <sz val="9.5"/>
        <rFont val="Times New Roman CE"/>
        <family val="1"/>
      </rPr>
      <t xml:space="preserve">- </t>
    </r>
    <r>
      <rPr>
        <sz val="9.5"/>
        <rFont val="Times New Roman CE"/>
        <family val="0"/>
      </rPr>
      <t>w m</t>
    </r>
    <r>
      <rPr>
        <vertAlign val="superscript"/>
        <sz val="9.5"/>
        <rFont val="Times New Roman CE"/>
        <family val="0"/>
      </rPr>
      <t>2</t>
    </r>
    <r>
      <rPr>
        <b/>
        <vertAlign val="superscript"/>
        <sz val="9.5"/>
        <rFont val="Times New Roman CE"/>
        <family val="1"/>
      </rPr>
      <t xml:space="preserve"> </t>
    </r>
    <r>
      <rPr>
        <b/>
        <sz val="9.5"/>
        <rFont val="Times New Roman CE"/>
        <family val="1"/>
      </rPr>
      <t>. . . . . . . . . . . . . . . . . . . . . . .</t>
    </r>
  </si>
  <si>
    <r>
      <t>Dwellings completed</t>
    </r>
    <r>
      <rPr>
        <b/>
        <vertAlign val="superscript"/>
        <sz val="9.5"/>
        <rFont val="Times New Roman CE"/>
        <family val="1"/>
      </rPr>
      <t>a</t>
    </r>
  </si>
  <si>
    <r>
      <t>Rooms completed</t>
    </r>
    <r>
      <rPr>
        <b/>
        <vertAlign val="superscript"/>
        <sz val="9.5"/>
        <rFont val="Times New Roman CE"/>
        <family val="1"/>
      </rPr>
      <t>a</t>
    </r>
  </si>
  <si>
    <r>
      <t xml:space="preserve">    per dwelling</t>
    </r>
    <r>
      <rPr>
        <vertAlign val="superscript"/>
        <sz val="9.5"/>
        <rFont val="Times New Roman CE"/>
        <family val="1"/>
      </rPr>
      <t>a</t>
    </r>
    <r>
      <rPr>
        <sz val="9.5"/>
        <rFont val="Times New Roman CE"/>
        <family val="1"/>
      </rPr>
      <t xml:space="preserve"> in m</t>
    </r>
    <r>
      <rPr>
        <vertAlign val="superscript"/>
        <sz val="9.5"/>
        <rFont val="Times New Roman CE"/>
        <family val="1"/>
      </rPr>
      <t>2</t>
    </r>
  </si>
  <si>
    <t xml:space="preserve">           Ogółem Total</t>
  </si>
  <si>
    <t>Miasta Urban areas</t>
  </si>
  <si>
    <t xml:space="preserve"> Wieś Rural areas</t>
  </si>
  <si>
    <t>budynki buildings</t>
  </si>
  <si>
    <r>
      <t>kubatura                  w m</t>
    </r>
    <r>
      <rPr>
        <vertAlign val="superscript"/>
        <sz val="10"/>
        <rFont val="Arial"/>
        <family val="2"/>
      </rPr>
      <t xml:space="preserve">3                 </t>
    </r>
    <r>
      <rPr>
        <sz val="10"/>
        <rFont val="Arial"/>
        <family val="2"/>
      </rPr>
      <t>cubic volume in m</t>
    </r>
    <r>
      <rPr>
        <vertAlign val="superscript"/>
        <sz val="10"/>
        <rFont val="Arial"/>
        <family val="2"/>
      </rPr>
      <t>3</t>
    </r>
  </si>
  <si>
    <t>OGÓŁEM TOTAL</t>
  </si>
  <si>
    <t>z tego  of which :</t>
  </si>
  <si>
    <t>W TYM BUDOWNICTWO INDYWIDUALNE  OF WHICH PRIVATE BUILDINGS</t>
  </si>
  <si>
    <t xml:space="preserve">RODZAJE BUDYNKÓW                                              TYPES OF BUILDINGS                </t>
  </si>
  <si>
    <t>Budynki                                                                 Buildings</t>
  </si>
  <si>
    <t>o -  ogółem   total</t>
  </si>
  <si>
    <t>m - miasta    urban areas</t>
  </si>
  <si>
    <t>w - wieś       rural areas</t>
  </si>
  <si>
    <t>OGÓŁEM  TOTAL</t>
  </si>
  <si>
    <t>Regiony  Regions:</t>
  </si>
  <si>
    <t>Województwa Voivodships</t>
  </si>
  <si>
    <t>Podregion  Subregion:</t>
  </si>
  <si>
    <r>
      <t>Kubatura budynków w m</t>
    </r>
    <r>
      <rPr>
        <vertAlign val="superscript"/>
        <sz val="10"/>
        <rFont val="Arial"/>
        <family val="2"/>
      </rPr>
      <t xml:space="preserve">3                                                       </t>
    </r>
    <r>
      <rPr>
        <sz val="10"/>
        <rFont val="Arial"/>
        <family val="2"/>
      </rPr>
      <t>Cubic volume in m</t>
    </r>
    <r>
      <rPr>
        <vertAlign val="superscript"/>
        <sz val="10"/>
        <rFont val="Arial"/>
        <family val="2"/>
      </rPr>
      <t>3</t>
    </r>
  </si>
  <si>
    <t xml:space="preserve">jeleniogórsko-wałbrzyski . . . . . </t>
  </si>
  <si>
    <t>W TYM BUDOWNICTWO INDYWIDUALNE     OF WHICH PRIVATE CONSTRUCTION</t>
  </si>
  <si>
    <t>a Bez domów letnich i domków wypoczynkowych oraz rezydencji wiejskich nieprzystosowanych do stałego zamieszkania oraz bez budynków zbiorowego zamieszkania</t>
  </si>
  <si>
    <t>Mieszkania Dwellings</t>
  </si>
  <si>
    <t xml:space="preserve">Gdynia . . . . . . . . . . . . . . . . . . . . . </t>
  </si>
  <si>
    <t xml:space="preserve">Kościerzyna . . . . . . . . . . . . . . . . . . . . . </t>
  </si>
  <si>
    <t xml:space="preserve">Kwidzyn . . . . . . . . . . . . . . . . . . . . . </t>
  </si>
  <si>
    <t xml:space="preserve">Lębork . . . . . . . . . . . . . . . . . . . . . </t>
  </si>
  <si>
    <t xml:space="preserve">Malbork . . . . . . . . . . . . . . . . . . . . . </t>
  </si>
  <si>
    <t xml:space="preserve">Pruszcz Gdański . . . . . . . . . . . . . . . . . . . . . </t>
  </si>
  <si>
    <t xml:space="preserve">Rumia . . . . . . . . . . . . . . . . . . . . . </t>
  </si>
  <si>
    <t xml:space="preserve">Słupsk . . . . . . . . . . . . . . . . . . . . . </t>
  </si>
  <si>
    <t xml:space="preserve">Sopot . . . . . . . . . . . . . . . . . . . . . </t>
  </si>
  <si>
    <t xml:space="preserve">Starogard Gdański . . . . . . . . . . . . . . . . . . . . . </t>
  </si>
  <si>
    <t xml:space="preserve">Tczew . . . . . . . . . . . . . . . . . . . . . </t>
  </si>
  <si>
    <t>Powierzchnia użytkowa mieszkań w m2                                                     Usable floor space of dwellings in m2</t>
  </si>
  <si>
    <t xml:space="preserve"> kubatura                  w m3                  cubic volume in m3      </t>
  </si>
  <si>
    <t xml:space="preserve"> O G Ó Ł E M   T O T A L. . . . . </t>
  </si>
  <si>
    <t xml:space="preserve">      41  i więcej (and more). . . . . . . . . . . . . . . . . . . . . . . </t>
  </si>
  <si>
    <t xml:space="preserve">Jastrzębie-Zdrój . . . . . . . . . . . . . . . . . . . . . </t>
  </si>
  <si>
    <t xml:space="preserve">Jaworzno . . . . . . . . . . . . . . . . . . . . . </t>
  </si>
  <si>
    <t xml:space="preserve">Katowice . . . . . . . . . . . . . . . . . . . . . </t>
  </si>
  <si>
    <t xml:space="preserve">Knurów . . . . . . . . . . . . . . . . . . . . . </t>
  </si>
  <si>
    <t xml:space="preserve">Lubliniec . . . . . . . . . . . . . . . . . . . . . </t>
  </si>
  <si>
    <t xml:space="preserve">Łaziska Górne . . . . . . . . . . . . . . . . . . . . . </t>
  </si>
  <si>
    <t xml:space="preserve">Mikołów . . . . . . . . . . . . . . . . . . . . . </t>
  </si>
  <si>
    <t xml:space="preserve">Mysłowice . . . . . . . . . . . . . . . . . . . . . </t>
  </si>
  <si>
    <t xml:space="preserve">Myszków . . . . . . . . . . . . . . . . . . . . . </t>
  </si>
  <si>
    <t xml:space="preserve">             -</t>
  </si>
  <si>
    <t xml:space="preserve">           -</t>
  </si>
  <si>
    <t xml:space="preserve">            -</t>
  </si>
  <si>
    <t xml:space="preserve">         -</t>
  </si>
  <si>
    <t xml:space="preserve">        -</t>
  </si>
  <si>
    <t xml:space="preserve">               -</t>
  </si>
  <si>
    <t xml:space="preserve">          -</t>
  </si>
  <si>
    <t>w ciepła wodę dostarczaną centralnie   hot water centrally provided</t>
  </si>
  <si>
    <t xml:space="preserve">                    -</t>
  </si>
  <si>
    <t>Public building society</t>
  </si>
  <si>
    <t xml:space="preserve">    miasta. . . . . . . . . . . . . . . . . . . . . . . . . . . . . . .</t>
  </si>
  <si>
    <t xml:space="preserve">    wieś. . . . . . . . . . . . . . . . . . . . . . . . . . . . . . . .</t>
  </si>
  <si>
    <t>Spółdzielcze. . . . . . . . . . . . . . . . . . . . . . . . . . .</t>
  </si>
  <si>
    <t>Municipal</t>
  </si>
  <si>
    <t xml:space="preserve">Przeciętna powierzchnia użytkowa </t>
  </si>
  <si>
    <t>Average usable floor space</t>
  </si>
  <si>
    <t xml:space="preserve">Mieszkania oddane do użytkowania na </t>
  </si>
  <si>
    <t>Dwellings completed per</t>
  </si>
  <si>
    <t xml:space="preserve">     1000 ludności. . . . . . . . . . . . . . . . . . . . . . .</t>
  </si>
  <si>
    <t xml:space="preserve">   1000 population</t>
  </si>
  <si>
    <t>Miasta. . . . . . . . . . . . . . . . . . . . . . . . . . . . . . .</t>
  </si>
  <si>
    <t xml:space="preserve"> Mazowieckie . . . . . . . . . . . . . . . . . . </t>
  </si>
  <si>
    <t xml:space="preserve"> Opolskie . . . . . . . . . . . . . . . . . . . . . .</t>
  </si>
  <si>
    <t xml:space="preserve"> Podkarpackie . . . . . . . . . . . . . . . .  .</t>
  </si>
  <si>
    <t xml:space="preserve"> Podlaskie . . . . . . . . . . . . . . . . . . . . . </t>
  </si>
  <si>
    <t xml:space="preserve"> Pomorskie . . . . . . . . . . . . . . . . . . . .</t>
  </si>
  <si>
    <t xml:space="preserve"> Śląskie . . . . . . . . . . . . . . . . . . . . . . . . . . . .</t>
  </si>
  <si>
    <t xml:space="preserve"> Świętokrzyskie . . . . . . . . . . . . . . . . . </t>
  </si>
  <si>
    <t xml:space="preserve"> Warmińsko-mazurskie . . . . . . . .  .</t>
  </si>
  <si>
    <t xml:space="preserve"> Wielkopolskie . . . . . . . . .  . .  .</t>
  </si>
  <si>
    <t xml:space="preserve"> Zachodniopomorskie . . . . . . . . . . . . . .</t>
  </si>
  <si>
    <t xml:space="preserve">Sektor prywatny . . . . . . . . . . . . . </t>
  </si>
  <si>
    <t xml:space="preserve">Bielsk Podlaski . . . . . . . . . . . . . . . . . . . . . </t>
  </si>
  <si>
    <t xml:space="preserve">Grajewo . . . . . . . . . . . . . . . . . . . . . </t>
  </si>
  <si>
    <t xml:space="preserve">Hajnówka . . . . . . . . . . . . . . . . . . . . . </t>
  </si>
  <si>
    <t xml:space="preserve">Łomża . . . . . . . . . . . . . . . . . . . . . </t>
  </si>
  <si>
    <r>
      <t xml:space="preserve">     </t>
    </r>
    <r>
      <rPr>
        <sz val="10"/>
        <rFont val="Times New Roman CE"/>
        <family val="1"/>
      </rPr>
      <t xml:space="preserve"> </t>
    </r>
    <r>
      <rPr>
        <i/>
        <sz val="11"/>
        <rFont val="Times New Roman CE"/>
        <family val="1"/>
      </rPr>
      <t>a</t>
    </r>
    <r>
      <rPr>
        <sz val="11"/>
        <rFont val="Times New Roman CE"/>
        <family val="1"/>
      </rPr>
      <t xml:space="preserve"> </t>
    </r>
    <r>
      <rPr>
        <sz val="9"/>
        <rFont val="Times New Roman CE"/>
        <family val="1"/>
      </rPr>
      <t xml:space="preserve">W podziale na formy budownictwa do 1980 r. nie uwzględniono  danych o mieszkaniach oddanych do  użytkowania w budynkach niemieszkalnych oraz uzyskanych z przebudowy pomieszczeń niemieszkalnych na mieszkalne     </t>
    </r>
  </si>
  <si>
    <r>
      <t>a</t>
    </r>
    <r>
      <rPr>
        <sz val="10"/>
        <rFont val="Times New Roman CE"/>
        <family val="1"/>
      </rPr>
      <t xml:space="preserve"> Bez domów letnich i domków wypoczynkowych oraz rezydencji wiejskich nieprzystosowanych do stałego zamieszkania oraz bez budynków zbiorowego zamieszkania</t>
    </r>
  </si>
  <si>
    <r>
      <t xml:space="preserve"> O G Ó Ł E M </t>
    </r>
    <r>
      <rPr>
        <i/>
        <sz val="11"/>
        <rFont val="Times New Roman CE"/>
        <family val="1"/>
      </rPr>
      <t xml:space="preserve"> . . . . . </t>
    </r>
  </si>
  <si>
    <r>
      <t xml:space="preserve">     200 i więcej </t>
    </r>
    <r>
      <rPr>
        <i/>
        <sz val="10"/>
        <rFont val="Times New Roman CE"/>
        <family val="1"/>
      </rPr>
      <t>and more. . . . . . . . . . . . . . . . . . . .</t>
    </r>
  </si>
  <si>
    <r>
      <t xml:space="preserve">Przeciętny czas trwania budowy w miesiącach </t>
    </r>
    <r>
      <rPr>
        <i/>
        <sz val="10"/>
        <rFont val="Times New Roman CE"/>
        <family val="1"/>
      </rPr>
      <t>Average construction period in months</t>
    </r>
  </si>
  <si>
    <t xml:space="preserve">Spółdzielni mieszkaniowych. . . </t>
  </si>
  <si>
    <t xml:space="preserve">     1-6 . . . . . . . . . . . . . . . . . . . . . . . . . </t>
  </si>
  <si>
    <t xml:space="preserve">     75-99 . . . . . . . . . . . . . . . . . . . . . . . . . .</t>
  </si>
  <si>
    <t xml:space="preserve">     30-49  . . . . . . . . . . . . . . . . . . . . . . . .</t>
  </si>
  <si>
    <t xml:space="preserve">     50-74  . . . . . . . . . . . . . . . . . . . . . . . . . </t>
  </si>
  <si>
    <t>Wznoszenie budynków i budowli;</t>
  </si>
  <si>
    <t>w osobach  in persons</t>
  </si>
  <si>
    <t>WYSZCZEGÓLNIENIE    SPECIFICATION</t>
  </si>
  <si>
    <t>Wynagro-dzenia ogółem                                Wages and salaries  total</t>
  </si>
  <si>
    <t>Wynagro-dzenia osobowe        Personal wages and salaries</t>
  </si>
  <si>
    <t>Wypłaty     z zysku     Payments from profit</t>
  </si>
  <si>
    <t>W tym Of which</t>
  </si>
  <si>
    <t>Wynagro-dzenia uczniów   salaries          of     students</t>
  </si>
  <si>
    <t>wynagrodzenia bezosobowe  non-personal wages and salaries</t>
  </si>
  <si>
    <t xml:space="preserve">O G Ó Ł E M. . . . . . . . . . . . . . . . . . . . . </t>
  </si>
  <si>
    <t xml:space="preserve">                     GROSS PERSONAL WAGES AND SALARIES</t>
  </si>
  <si>
    <t>Ogółem        Total</t>
  </si>
  <si>
    <t>Stanowiska                                Positions</t>
  </si>
  <si>
    <t>Bez wypłat        z zysku Excluding payments from        profit</t>
  </si>
  <si>
    <t>Bez składek na ubezpieczenia  emerytalne,  rentowe   i   chorobowe       Excluding contributions for social security</t>
  </si>
  <si>
    <t xml:space="preserve"> robotnicze                manual labour</t>
  </si>
  <si>
    <t>nierobotnicze     non-manual labour</t>
  </si>
  <si>
    <t xml:space="preserve">a - liczby bezwzględne (ceny bieżące) w tys. zł                               a - absolute numbers (current prices) in thous. zl     </t>
  </si>
  <si>
    <t>b - rok poprzedni =100 (ceny stałe)                                                 b - previous year=100 (constant prices)</t>
  </si>
  <si>
    <t>a  Preliminary data</t>
  </si>
  <si>
    <t>Województwa       (siedziba zarządu  przedsiębiorstwa)         Voivodships                       (enterprise  head  office)</t>
  </si>
  <si>
    <t xml:space="preserve">                                                                                                   Województwa             (miejsce wykonywania robót)   Voivodships (work-site location)</t>
  </si>
  <si>
    <t xml:space="preserve">                                                                                                                              w tysiącach złotych                      in thousands zlotys</t>
  </si>
  <si>
    <t>Ogółem       Total</t>
  </si>
  <si>
    <t>Roboty o charakterze inwestycyjnym                              Works with an investment character</t>
  </si>
  <si>
    <t>Roboty o charakterze  remontowym                                  Works with a renovation character</t>
  </si>
  <si>
    <t>w % ogółem                in % of total</t>
  </si>
  <si>
    <t>w tys. zł.                       in thous. zl</t>
  </si>
  <si>
    <t>Ogółem  Total</t>
  </si>
  <si>
    <t>Roboty o charakterze inwestycyjnym Works with an investment character</t>
  </si>
  <si>
    <t>Roboty o charakterze remontowym Works with a renovation character</t>
  </si>
  <si>
    <t xml:space="preserve">    hotels and similar buildings</t>
  </si>
  <si>
    <t xml:space="preserve">     public entertainment, </t>
  </si>
  <si>
    <t xml:space="preserve">        education, hospital or </t>
  </si>
  <si>
    <t xml:space="preserve">    airfield runways</t>
  </si>
  <si>
    <t xml:space="preserve">O G Ó Ł E M. . . . . . . . . . . . . . . . . . . . </t>
  </si>
  <si>
    <t xml:space="preserve">Przygotowanie  terenu pod budowę. </t>
  </si>
  <si>
    <t xml:space="preserve">     inżynieria lądowa i wodna . . . . . .  </t>
  </si>
  <si>
    <t>Building constructions; civil</t>
  </si>
  <si>
    <t xml:space="preserve">     wykończeniowych . . . . . . . . . . . . </t>
  </si>
  <si>
    <t xml:space="preserve">Sektor publiczny . . . . . . . . . . . . . . . . </t>
  </si>
  <si>
    <t>Własność państwowa. . . . . . . . . . . . .</t>
  </si>
  <si>
    <t>Własność samorządu terytorialnego .</t>
  </si>
  <si>
    <t xml:space="preserve">Sektor prywatny . . . . . . . . . . . . . . . . . </t>
  </si>
  <si>
    <t xml:space="preserve">Własność prywatna krajowa . . . . . . . </t>
  </si>
  <si>
    <t xml:space="preserve">     spółdzielcza . . . . . . . . . . . . . . . . . . . </t>
  </si>
  <si>
    <t xml:space="preserve">     spółek . . . . . . . . . . . . . . . . . . . . . . . .</t>
  </si>
  <si>
    <t xml:space="preserve">Własność zagraniczna . . . . . . . . . . . . </t>
  </si>
  <si>
    <t>Własność mieszana . . . . . . . . . . . . . . .</t>
  </si>
  <si>
    <t>Site preparation</t>
  </si>
  <si>
    <t xml:space="preserve">Wznoszenie budynków i budowli; </t>
  </si>
  <si>
    <t xml:space="preserve">     engineering</t>
  </si>
  <si>
    <t xml:space="preserve">Wykonywanie instalacji </t>
  </si>
  <si>
    <t>Building installation</t>
  </si>
  <si>
    <t>Wykonywanie robót budowlanych</t>
  </si>
  <si>
    <t>Building completion</t>
  </si>
  <si>
    <t>Public sector</t>
  </si>
  <si>
    <t>Private sector</t>
  </si>
  <si>
    <t>w  tysiącach  złotych   in thousands zlotys</t>
  </si>
  <si>
    <t>T O T A L</t>
  </si>
  <si>
    <t xml:space="preserve">      w  tym:</t>
  </si>
  <si>
    <t xml:space="preserve">     of which:</t>
  </si>
  <si>
    <t xml:space="preserve">Wykonywanie robót budowlanych </t>
  </si>
  <si>
    <t>State ownership</t>
  </si>
  <si>
    <t>Local self-government ownership</t>
  </si>
  <si>
    <t>Mixed ownership</t>
  </si>
  <si>
    <t xml:space="preserve">Sektor prywatny . . . . . . . . . . . . . . . . . . . . . . . . </t>
  </si>
  <si>
    <t>Własność prywatna krajowa . . . . . . . . . . . . . . . . . . . . .</t>
  </si>
  <si>
    <t>Private domestic ownership</t>
  </si>
  <si>
    <t>TABL. 14 (25). BUDYNKI MIESZKALNE JEDNORODZINNEa NIEPRZYSTOSOWANE DO STAŁEGO ZAMIESZKANIA, BUDYNKI</t>
  </si>
  <si>
    <t xml:space="preserve">TABL. 15 (26). BUDYNKI MIESZKALNE JEDNORODZINNEa NIEPRZYSTOSOWANE DO STAŁEGO </t>
  </si>
  <si>
    <t>TABL. 16 (27). BUDYNKI NIEMIESZKALNE ORAZ BUDYNKI BIUROWE ODDANE DO UŻYTKOWANIA</t>
  </si>
  <si>
    <t>TABL 17 (28). HOTELE I BUDYNKI ZAKWATEROWANIA TURYSTYCZNEGO  ODDANE DO UŻYTKOWANIA</t>
  </si>
  <si>
    <t xml:space="preserve">TABL. 18 (29). BUDYNKI HANDLOWO-USŁUGOWE ORAZ TRANSPORTU I ŁĄCZNOŚCI ODDANE DO UŻYTKOWANIA </t>
  </si>
  <si>
    <t>TABL. 19 (30). BUDYNKI PRZEMYSŁOWE I MAGAZYNOWE ODDANE DO UŻYTKOWANIA WEDŁUG</t>
  </si>
  <si>
    <t>TABL. 20 (31). OGÓLNODOSTĘPNE OBIEKTY KULTURALNE, BUDYNKI MUZEÓW I BIBLIOTEK ORAZ</t>
  </si>
  <si>
    <t xml:space="preserve">TABL. 21 (32). BUDYNKI SZPITALI I ZAKŁADÓW OPIEKI MEDYCZNEJ ORAZ BUDYNKI KULTURY </t>
  </si>
  <si>
    <t xml:space="preserve">TABL. 22 (33). BUDYNKI GOSPODARSTW ROLNYCH ODDANE DO UŻYTKOWANIA WEDŁUG </t>
  </si>
  <si>
    <t>TABL. 23 (34). POZOSTAŁE BUDYNKI NIEMIESZKALNE, W TYM BUDYNKI PRZEZNACZONE DO SPRAWOWA-</t>
  </si>
  <si>
    <t xml:space="preserve">                        WOJEWÓDZTW I PODREGIONÓW</t>
  </si>
  <si>
    <t xml:space="preserve">                        DWELLINGS COMPLETED BY REGIONS, VOIVODSHIPS AND SUBREGIONS</t>
  </si>
  <si>
    <t xml:space="preserve">CENTRALNY . . . . . . . . . . . . . . . . . </t>
  </si>
  <si>
    <t xml:space="preserve">POŁUDNIOWY . . . . . . . . . . . . . . </t>
  </si>
  <si>
    <t xml:space="preserve">WSCHODNI . . . . . . . . . . . . . . . . . </t>
  </si>
  <si>
    <t>PÓŁNOCNO-ZACHODNI . . . . . .</t>
  </si>
  <si>
    <t xml:space="preserve">POŁUDNIOWO-ZACHODNI . . . . . </t>
  </si>
  <si>
    <t xml:space="preserve">PÓŁNOCNY . . . . . . . . . . . . . . . . . . </t>
  </si>
  <si>
    <t xml:space="preserve">Dolnośląskie. . . . . . . . . . . . . . . . . . . . . </t>
  </si>
  <si>
    <t xml:space="preserve">jeleniogórsko-wałbrzyski. . . . . . . . . . </t>
  </si>
  <si>
    <t xml:space="preserve">legnicki . . . . . . . . . . . . . . . . . . . . . . . . .             </t>
  </si>
  <si>
    <t xml:space="preserve">wrocławski . . . . . . . . . . . . . . . . . . . . . . .            </t>
  </si>
  <si>
    <t xml:space="preserve">m. Wrocław . . . . . . . . . . . . . . . . . . . . </t>
  </si>
  <si>
    <t xml:space="preserve">Kujawsko-pomorskie. . . . . . . . . . . . .         </t>
  </si>
  <si>
    <t xml:space="preserve"> bydgoski. . . . . . . . . . . . . . . . . . . . .         </t>
  </si>
  <si>
    <t xml:space="preserve"> toruńsko-włocławski. . . . . . . . . . . .      </t>
  </si>
  <si>
    <t xml:space="preserve">Lubelskie. . . . . . . . . . . . . . . .  . . . .  .                 </t>
  </si>
  <si>
    <t xml:space="preserve">bialskopodlaski . . . . . . . . . . . . . . . . . .        </t>
  </si>
  <si>
    <t xml:space="preserve">chełmsko-zamojski. . . . . . . . . . . . . . . . . . .       </t>
  </si>
  <si>
    <t xml:space="preserve">lubelski. . . . . . . . . . . . . . . . . . . . . . . . . . .               </t>
  </si>
  <si>
    <t xml:space="preserve">                  DWELLINGS COMPLETED IN THE PRIVATE CONSTRUCTION</t>
  </si>
  <si>
    <t xml:space="preserve">Dolnośląskie. . . . . . . . . . . . . . . . . . . . . . . </t>
  </si>
  <si>
    <t>Kujawsko-pomorskie. . . . . . . . . . .  . . . . . .</t>
  </si>
  <si>
    <t>Lubelskie. . . . . . . . . . . . . . . . . . . . . . . . . . . . .</t>
  </si>
  <si>
    <t>Lubuskie. . . . . . . . . . . . . . . . . . . . . . . . . . .</t>
  </si>
  <si>
    <t xml:space="preserve">Łódzkie. . . . . . . . . . . . . . . . . . . . . . . . . . . </t>
  </si>
  <si>
    <t>Małopolskie. . . . . . . . . . . . . . . . . . . . . . . .</t>
  </si>
  <si>
    <t>Mazowieckie. . . . . . . . . . . . . . . . . . . . . . . . .</t>
  </si>
  <si>
    <t>Opolskie. . . . . . . . . . . . . . . . . . . . . . . . . . .</t>
  </si>
  <si>
    <t>Podkarpackie. . . . . . . . . . . . . . . . . . . . . . .</t>
  </si>
  <si>
    <t xml:space="preserve">K R A J E </t>
  </si>
  <si>
    <t>C O U N T R I E S</t>
  </si>
  <si>
    <t xml:space="preserve">O G Ó Ł E M. . . . . . . . . .. . . .. .                     </t>
  </si>
  <si>
    <r>
      <t xml:space="preserve">Ogółem                                                 </t>
    </r>
    <r>
      <rPr>
        <i/>
        <sz val="10"/>
        <rFont val="Arial"/>
        <family val="2"/>
      </rPr>
      <t>Total</t>
    </r>
  </si>
  <si>
    <r>
      <t xml:space="preserve">w tym budynki przeznaczone do sprawowania kultu religijnego i czynności religijnych                                                     </t>
    </r>
    <r>
      <rPr>
        <i/>
        <sz val="10"/>
        <rFont val="Arial"/>
        <family val="2"/>
      </rPr>
      <t>of which buildings used as places of worship and for religious activities</t>
    </r>
  </si>
  <si>
    <r>
      <t>kubatura       w m</t>
    </r>
    <r>
      <rPr>
        <vertAlign val="superscript"/>
        <sz val="10"/>
        <rFont val="Arial"/>
        <family val="2"/>
      </rPr>
      <t xml:space="preserve">3  </t>
    </r>
    <r>
      <rPr>
        <sz val="10"/>
        <rFont val="Arial"/>
        <family val="2"/>
      </rPr>
      <t xml:space="preserve">   </t>
    </r>
    <r>
      <rPr>
        <i/>
        <sz val="10"/>
        <rFont val="Arial"/>
        <family val="2"/>
      </rPr>
      <t xml:space="preserve"> cubic volume  in m</t>
    </r>
    <r>
      <rPr>
        <i/>
        <vertAlign val="superscript"/>
        <sz val="10"/>
        <rFont val="Arial"/>
        <family val="2"/>
      </rPr>
      <t>3</t>
    </r>
  </si>
  <si>
    <r>
      <t>kubatura           w m</t>
    </r>
    <r>
      <rPr>
        <vertAlign val="superscript"/>
        <sz val="10"/>
        <rFont val="Arial"/>
        <family val="2"/>
      </rPr>
      <t>3</t>
    </r>
    <r>
      <rPr>
        <sz val="10"/>
        <rFont val="Arial"/>
        <family val="2"/>
      </rPr>
      <t xml:space="preserve">           </t>
    </r>
    <r>
      <rPr>
        <i/>
        <sz val="10"/>
        <rFont val="Arial"/>
        <family val="2"/>
      </rPr>
      <t>cubic volume     in m</t>
    </r>
    <r>
      <rPr>
        <i/>
        <vertAlign val="superscript"/>
        <sz val="10"/>
        <rFont val="Arial"/>
        <family val="2"/>
      </rPr>
      <t>3</t>
    </r>
  </si>
  <si>
    <r>
      <t xml:space="preserve">Ogółem                                                   </t>
    </r>
    <r>
      <rPr>
        <i/>
        <sz val="10"/>
        <rFont val="Arial"/>
        <family val="2"/>
      </rPr>
      <t>Total</t>
    </r>
  </si>
  <si>
    <r>
      <t xml:space="preserve">w tym budownictwo indywidualne                               </t>
    </r>
    <r>
      <rPr>
        <i/>
        <sz val="10"/>
        <rFont val="Arial"/>
        <family val="2"/>
      </rPr>
      <t>of which private construction</t>
    </r>
  </si>
  <si>
    <r>
      <t>kubatura          w m</t>
    </r>
    <r>
      <rPr>
        <vertAlign val="superscript"/>
        <sz val="10"/>
        <rFont val="Arial"/>
        <family val="2"/>
      </rPr>
      <t>3</t>
    </r>
    <r>
      <rPr>
        <sz val="10"/>
        <rFont val="Arial"/>
        <family val="2"/>
      </rPr>
      <t xml:space="preserve">         </t>
    </r>
    <r>
      <rPr>
        <i/>
        <sz val="10"/>
        <rFont val="Arial"/>
        <family val="2"/>
      </rPr>
      <t>cubic volume    in m</t>
    </r>
    <r>
      <rPr>
        <i/>
        <vertAlign val="superscript"/>
        <sz val="10"/>
        <rFont val="Arial"/>
        <family val="2"/>
      </rPr>
      <t>3</t>
    </r>
  </si>
  <si>
    <r>
      <t>powierzchnia użytkowa         w m</t>
    </r>
    <r>
      <rPr>
        <vertAlign val="superscript"/>
        <sz val="10"/>
        <rFont val="Arial"/>
        <family val="2"/>
      </rPr>
      <t xml:space="preserve">2 </t>
    </r>
    <r>
      <rPr>
        <sz val="10"/>
        <rFont val="Arial"/>
        <family val="2"/>
      </rPr>
      <t xml:space="preserve">            </t>
    </r>
    <r>
      <rPr>
        <i/>
        <sz val="10"/>
        <rFont val="Arial"/>
        <family val="2"/>
      </rPr>
      <t>usable floor space              in m</t>
    </r>
    <r>
      <rPr>
        <i/>
        <vertAlign val="superscript"/>
        <sz val="10"/>
        <rFont val="Arial"/>
        <family val="2"/>
      </rPr>
      <t>2</t>
    </r>
  </si>
  <si>
    <r>
      <t xml:space="preserve">P O L S K A  </t>
    </r>
    <r>
      <rPr>
        <i/>
        <sz val="10"/>
        <rFont val="Arial"/>
        <family val="2"/>
      </rPr>
      <t>POLAND</t>
    </r>
    <r>
      <rPr>
        <sz val="10"/>
        <rFont val="Arial"/>
        <family val="2"/>
      </rPr>
      <t>…………………………………</t>
    </r>
  </si>
  <si>
    <r>
      <t xml:space="preserve">P O L S K A   </t>
    </r>
    <r>
      <rPr>
        <i/>
        <sz val="10"/>
        <rFont val="Arial"/>
        <family val="2"/>
      </rPr>
      <t>POLAND</t>
    </r>
    <r>
      <rPr>
        <sz val="10"/>
        <rFont val="Arial"/>
        <family val="2"/>
      </rPr>
      <t>……………………………..</t>
    </r>
  </si>
  <si>
    <r>
      <t xml:space="preserve">o - ogółem   </t>
    </r>
    <r>
      <rPr>
        <i/>
        <sz val="10"/>
        <rFont val="Arial"/>
        <family val="2"/>
      </rPr>
      <t>total</t>
    </r>
    <r>
      <rPr>
        <sz val="10"/>
        <rFont val="Arial"/>
        <family val="2"/>
      </rPr>
      <t xml:space="preserve">                                            m - miasta   </t>
    </r>
    <r>
      <rPr>
        <i/>
        <sz val="10"/>
        <rFont val="Arial"/>
        <family val="2"/>
      </rPr>
      <t>urban areas</t>
    </r>
    <r>
      <rPr>
        <sz val="10"/>
        <rFont val="Arial"/>
        <family val="2"/>
      </rPr>
      <t xml:space="preserve">                                  w - wieś      </t>
    </r>
    <r>
      <rPr>
        <i/>
        <sz val="10"/>
        <rFont val="Arial"/>
        <family val="2"/>
      </rPr>
      <t>rural areas</t>
    </r>
  </si>
  <si>
    <r>
      <t xml:space="preserve">o - ogółem  </t>
    </r>
    <r>
      <rPr>
        <i/>
        <sz val="10"/>
        <rFont val="Arial"/>
        <family val="2"/>
      </rPr>
      <t xml:space="preserve"> total</t>
    </r>
    <r>
      <rPr>
        <sz val="10"/>
        <rFont val="Arial"/>
        <family val="2"/>
      </rPr>
      <t xml:space="preserve">                                            m - miasta  </t>
    </r>
    <r>
      <rPr>
        <i/>
        <sz val="10"/>
        <rFont val="Arial"/>
        <family val="2"/>
      </rPr>
      <t>urban areas</t>
    </r>
    <r>
      <rPr>
        <sz val="10"/>
        <rFont val="Arial"/>
        <family val="2"/>
      </rPr>
      <t xml:space="preserve">                                  w - wieś      </t>
    </r>
    <r>
      <rPr>
        <i/>
        <sz val="10"/>
        <rFont val="Arial"/>
        <family val="2"/>
      </rPr>
      <t>rural areas</t>
    </r>
  </si>
  <si>
    <r>
      <t xml:space="preserve">o - ogółem  </t>
    </r>
    <r>
      <rPr>
        <i/>
        <sz val="10"/>
        <rFont val="Arial"/>
        <family val="2"/>
      </rPr>
      <t xml:space="preserve"> total  </t>
    </r>
    <r>
      <rPr>
        <sz val="10"/>
        <rFont val="Arial"/>
        <family val="2"/>
      </rPr>
      <t xml:space="preserve">                                          m - miasta  </t>
    </r>
    <r>
      <rPr>
        <i/>
        <sz val="10"/>
        <rFont val="Arial"/>
        <family val="2"/>
      </rPr>
      <t xml:space="preserve"> urban areas   </t>
    </r>
    <r>
      <rPr>
        <sz val="10"/>
        <rFont val="Arial"/>
        <family val="2"/>
      </rPr>
      <t xml:space="preserve">                               w - wieś      </t>
    </r>
    <r>
      <rPr>
        <i/>
        <sz val="10"/>
        <rFont val="Arial"/>
        <family val="2"/>
      </rPr>
      <t>rural areas</t>
    </r>
  </si>
  <si>
    <r>
      <t xml:space="preserve">Budynki szpitali i zakładów opieki medycznej                                        </t>
    </r>
    <r>
      <rPr>
        <i/>
        <sz val="10"/>
        <rFont val="Arial"/>
        <family val="2"/>
      </rPr>
      <t>Hospital or institutional care buildings</t>
    </r>
  </si>
  <si>
    <r>
      <t>kubatura          w m</t>
    </r>
    <r>
      <rPr>
        <vertAlign val="superscript"/>
        <sz val="10"/>
        <rFont val="Arial"/>
        <family val="2"/>
      </rPr>
      <t>3</t>
    </r>
    <r>
      <rPr>
        <sz val="10"/>
        <rFont val="Arial"/>
        <family val="2"/>
      </rPr>
      <t xml:space="preserve">          </t>
    </r>
    <r>
      <rPr>
        <i/>
        <sz val="10"/>
        <rFont val="Arial"/>
        <family val="2"/>
      </rPr>
      <t>cubic volume            in m</t>
    </r>
    <r>
      <rPr>
        <i/>
        <vertAlign val="superscript"/>
        <sz val="10"/>
        <rFont val="Arial"/>
        <family val="2"/>
      </rPr>
      <t>3</t>
    </r>
  </si>
  <si>
    <r>
      <t>powierzchnia użytkowa         w m</t>
    </r>
    <r>
      <rPr>
        <vertAlign val="superscript"/>
        <sz val="10"/>
        <rFont val="Arial"/>
        <family val="2"/>
      </rPr>
      <t xml:space="preserve">2 </t>
    </r>
    <r>
      <rPr>
        <sz val="10"/>
        <rFont val="Arial"/>
        <family val="2"/>
      </rPr>
      <t xml:space="preserve">            </t>
    </r>
    <r>
      <rPr>
        <i/>
        <sz val="10"/>
        <rFont val="Arial"/>
        <family val="2"/>
      </rPr>
      <t>usable floor space             in m</t>
    </r>
    <r>
      <rPr>
        <i/>
        <vertAlign val="superscript"/>
        <sz val="10"/>
        <rFont val="Arial"/>
        <family val="2"/>
      </rPr>
      <t>2</t>
    </r>
  </si>
  <si>
    <r>
      <t>kubatura          w m</t>
    </r>
    <r>
      <rPr>
        <vertAlign val="superscript"/>
        <sz val="10"/>
        <rFont val="Arial"/>
        <family val="2"/>
      </rPr>
      <t xml:space="preserve">3 </t>
    </r>
    <r>
      <rPr>
        <sz val="10"/>
        <rFont val="Arial"/>
        <family val="2"/>
      </rPr>
      <t xml:space="preserve">        </t>
    </r>
    <r>
      <rPr>
        <i/>
        <sz val="10"/>
        <rFont val="Arial"/>
        <family val="2"/>
      </rPr>
      <t>cubic volume    in m</t>
    </r>
    <r>
      <rPr>
        <i/>
        <vertAlign val="superscript"/>
        <sz val="10"/>
        <rFont val="Arial"/>
        <family val="2"/>
      </rPr>
      <t>3</t>
    </r>
  </si>
  <si>
    <r>
      <t xml:space="preserve">P O L S K A   </t>
    </r>
    <r>
      <rPr>
        <i/>
        <sz val="10"/>
        <rFont val="Arial"/>
        <family val="2"/>
      </rPr>
      <t>POLAND</t>
    </r>
    <r>
      <rPr>
        <sz val="10"/>
        <rFont val="Arial"/>
        <family val="2"/>
      </rPr>
      <t>……………………….</t>
    </r>
  </si>
  <si>
    <r>
      <t xml:space="preserve">     Ogólnodostępne obiekty kulturalne oraz budynki muzeów i bibliotek                                      </t>
    </r>
    <r>
      <rPr>
        <i/>
        <sz val="10"/>
        <rFont val="Arial"/>
        <family val="2"/>
      </rPr>
      <t>Public entertainment buildings and museums and libraries</t>
    </r>
  </si>
  <si>
    <r>
      <t xml:space="preserve">Budynki szkół i instytucji badawczych                             </t>
    </r>
    <r>
      <rPr>
        <i/>
        <sz val="10"/>
        <rFont val="Arial"/>
        <family val="2"/>
      </rPr>
      <t>School, university and research buildings</t>
    </r>
  </si>
  <si>
    <r>
      <t>kubatura          w m</t>
    </r>
    <r>
      <rPr>
        <vertAlign val="superscript"/>
        <sz val="10"/>
        <rFont val="Arial"/>
        <family val="2"/>
      </rPr>
      <t xml:space="preserve">3  </t>
    </r>
    <r>
      <rPr>
        <sz val="10"/>
        <rFont val="Arial"/>
        <family val="2"/>
      </rPr>
      <t xml:space="preserve">      </t>
    </r>
    <r>
      <rPr>
        <i/>
        <sz val="10"/>
        <rFont val="Arial"/>
        <family val="2"/>
      </rPr>
      <t xml:space="preserve"> cubic volume    in m</t>
    </r>
    <r>
      <rPr>
        <i/>
        <vertAlign val="superscript"/>
        <sz val="10"/>
        <rFont val="Arial"/>
        <family val="2"/>
      </rPr>
      <t>3</t>
    </r>
  </si>
  <si>
    <r>
      <t>kubatura          w m</t>
    </r>
    <r>
      <rPr>
        <vertAlign val="superscript"/>
        <sz val="10"/>
        <rFont val="Arial"/>
        <family val="2"/>
      </rPr>
      <t>3</t>
    </r>
    <r>
      <rPr>
        <sz val="10"/>
        <rFont val="Arial"/>
        <family val="2"/>
      </rPr>
      <t xml:space="preserve">         </t>
    </r>
    <r>
      <rPr>
        <i/>
        <sz val="10"/>
        <rFont val="Arial"/>
        <family val="2"/>
      </rPr>
      <t>cubic volume   in m</t>
    </r>
    <r>
      <rPr>
        <i/>
        <vertAlign val="superscript"/>
        <sz val="10"/>
        <rFont val="Arial"/>
        <family val="2"/>
      </rPr>
      <t>3</t>
    </r>
  </si>
  <si>
    <r>
      <t>powierzchnia użytkowa           w m</t>
    </r>
    <r>
      <rPr>
        <vertAlign val="superscript"/>
        <sz val="10"/>
        <rFont val="Arial"/>
        <family val="2"/>
      </rPr>
      <t xml:space="preserve">2 </t>
    </r>
    <r>
      <rPr>
        <sz val="10"/>
        <rFont val="Arial"/>
        <family val="2"/>
      </rPr>
      <t xml:space="preserve">            </t>
    </r>
    <r>
      <rPr>
        <i/>
        <sz val="10"/>
        <rFont val="Arial"/>
        <family val="2"/>
      </rPr>
      <t>usable floor space              in m</t>
    </r>
    <r>
      <rPr>
        <i/>
        <vertAlign val="superscript"/>
        <sz val="10"/>
        <rFont val="Arial"/>
        <family val="2"/>
      </rPr>
      <t>2</t>
    </r>
  </si>
  <si>
    <r>
      <t xml:space="preserve">P O L S K A     </t>
    </r>
    <r>
      <rPr>
        <i/>
        <sz val="10"/>
        <rFont val="Arial"/>
        <family val="2"/>
      </rPr>
      <t>POLAND…</t>
    </r>
    <r>
      <rPr>
        <sz val="10"/>
        <rFont val="Arial"/>
        <family val="2"/>
      </rPr>
      <t>……………………………..</t>
    </r>
  </si>
  <si>
    <r>
      <t xml:space="preserve">o - ogółem  </t>
    </r>
    <r>
      <rPr>
        <i/>
        <sz val="10"/>
        <rFont val="Arial"/>
        <family val="2"/>
      </rPr>
      <t xml:space="preserve"> total    </t>
    </r>
    <r>
      <rPr>
        <sz val="10"/>
        <rFont val="Arial"/>
        <family val="2"/>
      </rPr>
      <t xml:space="preserve">                                        m - miasta  </t>
    </r>
    <r>
      <rPr>
        <i/>
        <sz val="10"/>
        <rFont val="Arial"/>
        <family val="2"/>
      </rPr>
      <t xml:space="preserve"> urban areas   </t>
    </r>
    <r>
      <rPr>
        <sz val="10"/>
        <rFont val="Arial"/>
        <family val="2"/>
      </rPr>
      <t xml:space="preserve">                               w - wieś      </t>
    </r>
    <r>
      <rPr>
        <i/>
        <sz val="10"/>
        <rFont val="Arial"/>
        <family val="2"/>
      </rPr>
      <t>rural areas</t>
    </r>
  </si>
  <si>
    <r>
      <t xml:space="preserve">o - ogółem   </t>
    </r>
    <r>
      <rPr>
        <i/>
        <sz val="10"/>
        <rFont val="Arial"/>
        <family val="2"/>
      </rPr>
      <t xml:space="preserve">total    </t>
    </r>
    <r>
      <rPr>
        <sz val="10"/>
        <rFont val="Arial"/>
        <family val="2"/>
      </rPr>
      <t xml:space="preserve">                                        m - miasta  </t>
    </r>
    <r>
      <rPr>
        <i/>
        <sz val="10"/>
        <rFont val="Arial"/>
        <family val="2"/>
      </rPr>
      <t xml:space="preserve"> urban areas     </t>
    </r>
    <r>
      <rPr>
        <sz val="10"/>
        <rFont val="Arial"/>
        <family val="2"/>
      </rPr>
      <t xml:space="preserve">                             w - wieś      </t>
    </r>
    <r>
      <rPr>
        <i/>
        <sz val="10"/>
        <rFont val="Arial"/>
        <family val="2"/>
      </rPr>
      <t>rural areas</t>
    </r>
  </si>
  <si>
    <r>
      <t xml:space="preserve">Budynki przemysłowe                                   </t>
    </r>
    <r>
      <rPr>
        <i/>
        <sz val="10"/>
        <rFont val="Arial"/>
        <family val="2"/>
      </rPr>
      <t>Industrial buildings</t>
    </r>
  </si>
  <si>
    <r>
      <t xml:space="preserve">Zbiorniki, silosy i budynki magazynowe                           </t>
    </r>
    <r>
      <rPr>
        <i/>
        <sz val="10"/>
        <rFont val="Arial"/>
        <family val="2"/>
      </rPr>
      <t>Reservoirs, silos and warehouses</t>
    </r>
  </si>
  <si>
    <r>
      <t>powierzchnia użytkowa         w m</t>
    </r>
    <r>
      <rPr>
        <vertAlign val="superscript"/>
        <sz val="10"/>
        <rFont val="Arial"/>
        <family val="2"/>
      </rPr>
      <t xml:space="preserve">2 </t>
    </r>
    <r>
      <rPr>
        <sz val="10"/>
        <rFont val="Arial"/>
        <family val="2"/>
      </rPr>
      <t xml:space="preserve">            </t>
    </r>
    <r>
      <rPr>
        <i/>
        <sz val="10"/>
        <rFont val="Arial"/>
        <family val="2"/>
      </rPr>
      <t>usable floor space               in m</t>
    </r>
    <r>
      <rPr>
        <i/>
        <vertAlign val="superscript"/>
        <sz val="10"/>
        <rFont val="Arial"/>
        <family val="2"/>
      </rPr>
      <t>2</t>
    </r>
  </si>
  <si>
    <r>
      <t>kubatura              w m</t>
    </r>
    <r>
      <rPr>
        <vertAlign val="superscript"/>
        <sz val="10"/>
        <rFont val="Arial"/>
        <family val="2"/>
      </rPr>
      <t>3</t>
    </r>
    <r>
      <rPr>
        <sz val="10"/>
        <rFont val="Arial"/>
        <family val="2"/>
      </rPr>
      <t xml:space="preserve">             </t>
    </r>
    <r>
      <rPr>
        <i/>
        <sz val="10"/>
        <rFont val="Arial"/>
        <family val="2"/>
      </rPr>
      <t>cubic volume        in m</t>
    </r>
    <r>
      <rPr>
        <i/>
        <vertAlign val="superscript"/>
        <sz val="10"/>
        <rFont val="Arial"/>
        <family val="2"/>
      </rPr>
      <t>3</t>
    </r>
  </si>
  <si>
    <r>
      <t xml:space="preserve">P O L S K A    </t>
    </r>
    <r>
      <rPr>
        <i/>
        <sz val="10"/>
        <rFont val="Arial"/>
        <family val="2"/>
      </rPr>
      <t>POLAND…</t>
    </r>
    <r>
      <rPr>
        <sz val="10"/>
        <rFont val="Arial"/>
        <family val="2"/>
      </rPr>
      <t>…………………………</t>
    </r>
  </si>
  <si>
    <r>
      <t xml:space="preserve">WYSZCZEGÓLNIENIE            </t>
    </r>
    <r>
      <rPr>
        <i/>
        <sz val="10"/>
        <rFont val="Arial"/>
        <family val="2"/>
      </rPr>
      <t>SPECIFICATION</t>
    </r>
  </si>
  <si>
    <r>
      <t xml:space="preserve">Budynki handlowo-usługowe  </t>
    </r>
    <r>
      <rPr>
        <i/>
        <sz val="10"/>
        <rFont val="Arial"/>
        <family val="2"/>
      </rPr>
      <t>Wholesale and retail trade buildings</t>
    </r>
  </si>
  <si>
    <r>
      <t xml:space="preserve">Budynki łączności, dworców i terminali                     </t>
    </r>
    <r>
      <rPr>
        <i/>
        <sz val="10"/>
        <rFont val="Arial"/>
        <family val="2"/>
      </rPr>
      <t>Communication buildings, stations, terminals and associated buildings</t>
    </r>
  </si>
  <si>
    <r>
      <t xml:space="preserve">Budynki garaży                        </t>
    </r>
    <r>
      <rPr>
        <i/>
        <sz val="10"/>
        <rFont val="Arial"/>
        <family val="2"/>
      </rPr>
      <t>Garage buildings</t>
    </r>
  </si>
  <si>
    <r>
      <t>kubatura       w m</t>
    </r>
    <r>
      <rPr>
        <vertAlign val="superscript"/>
        <sz val="10"/>
        <rFont val="Arial"/>
        <family val="2"/>
      </rPr>
      <t xml:space="preserve">3 </t>
    </r>
    <r>
      <rPr>
        <sz val="10"/>
        <rFont val="Arial"/>
        <family val="2"/>
      </rPr>
      <t xml:space="preserve">      </t>
    </r>
    <r>
      <rPr>
        <i/>
        <sz val="10"/>
        <rFont val="Arial"/>
        <family val="2"/>
      </rPr>
      <t>cubic volume  in m</t>
    </r>
    <r>
      <rPr>
        <i/>
        <vertAlign val="superscript"/>
        <sz val="10"/>
        <rFont val="Arial"/>
        <family val="2"/>
      </rPr>
      <t>3</t>
    </r>
  </si>
  <si>
    <r>
      <t>powierzchnia użytkowa       w m</t>
    </r>
    <r>
      <rPr>
        <vertAlign val="superscript"/>
        <sz val="10"/>
        <rFont val="Arial"/>
        <family val="2"/>
      </rPr>
      <t xml:space="preserve">2 </t>
    </r>
    <r>
      <rPr>
        <sz val="10"/>
        <rFont val="Arial"/>
        <family val="2"/>
      </rPr>
      <t xml:space="preserve">            </t>
    </r>
    <r>
      <rPr>
        <i/>
        <sz val="10"/>
        <rFont val="Arial"/>
        <family val="2"/>
      </rPr>
      <t>usable floor space           in m</t>
    </r>
    <r>
      <rPr>
        <i/>
        <vertAlign val="superscript"/>
        <sz val="10"/>
        <rFont val="Arial"/>
        <family val="2"/>
      </rPr>
      <t>2</t>
    </r>
  </si>
  <si>
    <r>
      <t>kubaturaw m</t>
    </r>
    <r>
      <rPr>
        <vertAlign val="superscript"/>
        <sz val="10"/>
        <rFont val="Arial"/>
        <family val="2"/>
      </rPr>
      <t xml:space="preserve">3  </t>
    </r>
    <r>
      <rPr>
        <sz val="10"/>
        <rFont val="Arial"/>
        <family val="2"/>
      </rPr>
      <t xml:space="preserve">    </t>
    </r>
    <r>
      <rPr>
        <i/>
        <sz val="10"/>
        <rFont val="Arial"/>
        <family val="2"/>
      </rPr>
      <t>cubic volume     in m</t>
    </r>
    <r>
      <rPr>
        <i/>
        <vertAlign val="superscript"/>
        <sz val="10"/>
        <rFont val="Arial"/>
        <family val="2"/>
      </rPr>
      <t>3</t>
    </r>
  </si>
  <si>
    <r>
      <t xml:space="preserve">P O L S K A </t>
    </r>
    <r>
      <rPr>
        <i/>
        <sz val="10"/>
        <rFont val="Arial"/>
        <family val="2"/>
      </rPr>
      <t xml:space="preserve"> POLAND…………………………….</t>
    </r>
  </si>
  <si>
    <r>
      <t xml:space="preserve">P O L S K A  </t>
    </r>
    <r>
      <rPr>
        <i/>
        <sz val="10"/>
        <rFont val="Arial"/>
        <family val="2"/>
      </rPr>
      <t xml:space="preserve">POLAND. </t>
    </r>
    <r>
      <rPr>
        <sz val="10"/>
        <rFont val="Arial"/>
        <family val="2"/>
      </rPr>
      <t xml:space="preserve">. . . . . . . . . . . . . . . . . . . . . </t>
    </r>
  </si>
  <si>
    <r>
      <t xml:space="preserve">Hotele i budynki zakwaterowania turystycznego                                                                 </t>
    </r>
    <r>
      <rPr>
        <i/>
        <sz val="10"/>
        <rFont val="Arial"/>
        <family val="2"/>
      </rPr>
      <t>Hotels and similar buildings</t>
    </r>
  </si>
  <si>
    <r>
      <t xml:space="preserve">ogółem                                                        </t>
    </r>
    <r>
      <rPr>
        <i/>
        <sz val="10"/>
        <rFont val="Arial"/>
        <family val="2"/>
      </rPr>
      <t>total</t>
    </r>
  </si>
  <si>
    <r>
      <t xml:space="preserve">w tym budynki hoteli                                    of </t>
    </r>
    <r>
      <rPr>
        <i/>
        <sz val="10"/>
        <rFont val="Arial"/>
        <family val="2"/>
      </rPr>
      <t>which hotel buildings</t>
    </r>
  </si>
  <si>
    <r>
      <t xml:space="preserve">o - ogółem  </t>
    </r>
    <r>
      <rPr>
        <i/>
        <sz val="10"/>
        <rFont val="Arial"/>
        <family val="2"/>
      </rPr>
      <t xml:space="preserve"> total  </t>
    </r>
    <r>
      <rPr>
        <sz val="10"/>
        <rFont val="Arial"/>
        <family val="2"/>
      </rPr>
      <t xml:space="preserve">                                          m - miasta  </t>
    </r>
    <r>
      <rPr>
        <i/>
        <sz val="10"/>
        <rFont val="Arial"/>
        <family val="2"/>
      </rPr>
      <t>urban areas</t>
    </r>
    <r>
      <rPr>
        <sz val="10"/>
        <rFont val="Arial"/>
        <family val="2"/>
      </rPr>
      <t xml:space="preserve">                                  w - wieś      </t>
    </r>
    <r>
      <rPr>
        <i/>
        <sz val="10"/>
        <rFont val="Arial"/>
        <family val="2"/>
      </rPr>
      <t>rural areas</t>
    </r>
  </si>
  <si>
    <r>
      <t>kubatura           w m</t>
    </r>
    <r>
      <rPr>
        <vertAlign val="superscript"/>
        <sz val="10"/>
        <rFont val="Arial"/>
        <family val="2"/>
      </rPr>
      <t>3</t>
    </r>
    <r>
      <rPr>
        <sz val="10"/>
        <rFont val="Arial"/>
        <family val="2"/>
      </rPr>
      <t xml:space="preserve">             </t>
    </r>
    <r>
      <rPr>
        <i/>
        <sz val="10"/>
        <rFont val="Arial"/>
        <family val="2"/>
      </rPr>
      <t>cubic volume           in m</t>
    </r>
    <r>
      <rPr>
        <i/>
        <vertAlign val="superscript"/>
        <sz val="10"/>
        <rFont val="Arial"/>
        <family val="2"/>
      </rPr>
      <t>3</t>
    </r>
  </si>
  <si>
    <r>
      <t>kubatura           w m</t>
    </r>
    <r>
      <rPr>
        <vertAlign val="superscript"/>
        <sz val="10"/>
        <rFont val="Arial"/>
        <family val="2"/>
      </rPr>
      <t>3</t>
    </r>
    <r>
      <rPr>
        <sz val="10"/>
        <rFont val="Arial"/>
        <family val="2"/>
      </rPr>
      <t xml:space="preserve">               </t>
    </r>
    <r>
      <rPr>
        <i/>
        <sz val="10"/>
        <rFont val="Arial"/>
        <family val="2"/>
      </rPr>
      <t>cubic  volume           in m</t>
    </r>
    <r>
      <rPr>
        <i/>
        <vertAlign val="superscript"/>
        <sz val="10"/>
        <rFont val="Arial"/>
        <family val="2"/>
      </rPr>
      <t>3</t>
    </r>
  </si>
  <si>
    <r>
      <t xml:space="preserve">o - ogółem  </t>
    </r>
    <r>
      <rPr>
        <i/>
        <sz val="10"/>
        <rFont val="Arial"/>
        <family val="2"/>
      </rPr>
      <t xml:space="preserve"> total      </t>
    </r>
    <r>
      <rPr>
        <sz val="10"/>
        <rFont val="Arial"/>
        <family val="2"/>
      </rPr>
      <t xml:space="preserve">                                      m - miasta  </t>
    </r>
    <r>
      <rPr>
        <i/>
        <sz val="10"/>
        <rFont val="Arial"/>
        <family val="2"/>
      </rPr>
      <t xml:space="preserve"> urban areas</t>
    </r>
    <r>
      <rPr>
        <sz val="10"/>
        <rFont val="Arial"/>
        <family val="2"/>
      </rPr>
      <t xml:space="preserve">                                  w - wieś      </t>
    </r>
    <r>
      <rPr>
        <i/>
        <sz val="10"/>
        <rFont val="Arial"/>
        <family val="2"/>
      </rPr>
      <t>rural areas</t>
    </r>
  </si>
  <si>
    <r>
      <t xml:space="preserve">Budynki kultury fizycznej                      </t>
    </r>
    <r>
      <rPr>
        <i/>
        <sz val="10"/>
        <rFont val="Arial"/>
        <family val="2"/>
      </rPr>
      <t>Sports halls</t>
    </r>
  </si>
  <si>
    <r>
      <t xml:space="preserve">P O L S K A   </t>
    </r>
    <r>
      <rPr>
        <i/>
        <sz val="10"/>
        <rFont val="Arial"/>
        <family val="2"/>
      </rPr>
      <t>POLAND……………………</t>
    </r>
  </si>
  <si>
    <r>
      <t xml:space="preserve">WYSZCZEGÓLNIENIE     </t>
    </r>
    <r>
      <rPr>
        <i/>
        <sz val="10"/>
        <rFont val="Arial"/>
        <family val="2"/>
      </rPr>
      <t>SPECIFICATION</t>
    </r>
  </si>
  <si>
    <r>
      <t xml:space="preserve">P O L S K A   </t>
    </r>
    <r>
      <rPr>
        <i/>
        <sz val="10"/>
        <rFont val="Arial"/>
        <family val="2"/>
      </rPr>
      <t>POLAND…</t>
    </r>
    <r>
      <rPr>
        <sz val="10"/>
        <rFont val="Arial"/>
        <family val="2"/>
      </rPr>
      <t>…………………</t>
    </r>
  </si>
  <si>
    <r>
      <t xml:space="preserve">o - ogółem  </t>
    </r>
    <r>
      <rPr>
        <i/>
        <sz val="10"/>
        <rFont val="Arial"/>
        <family val="2"/>
      </rPr>
      <t xml:space="preserve"> total             </t>
    </r>
    <r>
      <rPr>
        <sz val="10"/>
        <rFont val="Arial"/>
        <family val="2"/>
      </rPr>
      <t xml:space="preserve">                               m - miasta   </t>
    </r>
    <r>
      <rPr>
        <i/>
        <sz val="10"/>
        <rFont val="Arial"/>
        <family val="2"/>
      </rPr>
      <t xml:space="preserve">urban areas   </t>
    </r>
    <r>
      <rPr>
        <sz val="10"/>
        <rFont val="Arial"/>
        <family val="2"/>
      </rPr>
      <t xml:space="preserve">                               w - wieś      </t>
    </r>
    <r>
      <rPr>
        <i/>
        <sz val="10"/>
        <rFont val="Arial"/>
        <family val="2"/>
      </rPr>
      <t>rural areas</t>
    </r>
  </si>
  <si>
    <t xml:space="preserve">koszaliński . . . . . . . . . . . . . . . . . . . . . . .           </t>
  </si>
  <si>
    <t xml:space="preserve">                         I PODREGIONÓW (cd.)</t>
  </si>
  <si>
    <t xml:space="preserve">                         BUILDINGS COMPLETED BY REGIONS, VOIVODSHIPS AND SUBREGIONS (cont.)</t>
  </si>
  <si>
    <t>CENTRALNY</t>
  </si>
  <si>
    <t>POŁUDNIOWY</t>
  </si>
  <si>
    <t>WSCHODNI</t>
  </si>
  <si>
    <t>PÓŁNOCNO-ZACHODNI</t>
  </si>
  <si>
    <t>POŁUDNIOWO-ZACHODNI</t>
  </si>
  <si>
    <t>PÓŁNOCNY</t>
  </si>
  <si>
    <t xml:space="preserve">LUBUSKIE. . . . . . . . . . . . . . . . . .                               </t>
  </si>
  <si>
    <t xml:space="preserve">POMORSKIE. . . . . . . . . . . . . . . . .                            </t>
  </si>
  <si>
    <t>WYSZCZEGÓLNIENIE</t>
  </si>
  <si>
    <t xml:space="preserve">a - ogółem </t>
  </si>
  <si>
    <t xml:space="preserve">     total</t>
  </si>
  <si>
    <t>b - jednomieszkaniowe</t>
  </si>
  <si>
    <t xml:space="preserve">     one-dwelling buildings</t>
  </si>
  <si>
    <t xml:space="preserve">c - o dwóch mieszkaniach                                        </t>
  </si>
  <si>
    <t xml:space="preserve">     two-dwelling buildings</t>
  </si>
  <si>
    <t>d - wielomieszkaniowe</t>
  </si>
  <si>
    <t xml:space="preserve">      multi-dwelling buildings</t>
  </si>
  <si>
    <t xml:space="preserve">P O L S K A </t>
  </si>
  <si>
    <t>c</t>
  </si>
  <si>
    <t>d</t>
  </si>
  <si>
    <t xml:space="preserve">Dolnośląskie. . . . . . . . . . . </t>
  </si>
  <si>
    <t>Kujawsko-pomorskie. . . . . . . . . . . .  .</t>
  </si>
  <si>
    <t xml:space="preserve">Lubelskie. . . . . . . . . . . . . . . . . . . . . . . </t>
  </si>
  <si>
    <t xml:space="preserve">Lubuskie. . . . . . . . . . . . . . . . . . . . . . </t>
  </si>
  <si>
    <t xml:space="preserve">Łódzkie. . . . . . . . . . . . . . . . . . . . . . . . . </t>
  </si>
  <si>
    <t xml:space="preserve">Małopolskie. . . . . . . . . . . . . . . . . . . . </t>
  </si>
  <si>
    <t xml:space="preserve">Mazowieckie. . . . . . . . . . . . . . . . . . . </t>
  </si>
  <si>
    <t>Opolskie . . . . . . . . . . .</t>
  </si>
  <si>
    <t xml:space="preserve">Podkarpackie . . . . . . . . . . . </t>
  </si>
  <si>
    <t>Podlaskie. . . . . . . . . . . . . . . . . . . .  .</t>
  </si>
  <si>
    <t xml:space="preserve">Pomorskie. . . . . . . . . . . . . . . . . . . . </t>
  </si>
  <si>
    <t xml:space="preserve">Śląskie. . . . . . . . . . . . . . . . . . . . . . . </t>
  </si>
  <si>
    <t xml:space="preserve">Świętokrzyskie. . . . . . . . . . . . . . . . . </t>
  </si>
  <si>
    <t xml:space="preserve">Warmińsko-mazurskie. . . . . . . . . . . . </t>
  </si>
  <si>
    <t xml:space="preserve">Wielkopolskie. . . . . . . . . . . . . . . . . . </t>
  </si>
  <si>
    <t xml:space="preserve">Zachodniopomorskie. . . . . . . . . . . . . </t>
  </si>
  <si>
    <t>a Excluding summer houses, holiday cottages, rural residences not adapted for permanent residence and residences for communities</t>
  </si>
  <si>
    <t xml:space="preserve">P O L S K A. . . . . . . . . . . . . . . . . . . . . . . </t>
  </si>
  <si>
    <t>Dolnośląskie. . . . . . . . . . . . . . . . . . . .  .</t>
  </si>
  <si>
    <t xml:space="preserve">                    MIESZKAŃ  W  BUDYNKU  (BEZ  BUDOWNICTWA  INDYWIDUALNEGO)</t>
  </si>
  <si>
    <t xml:space="preserve">Hotele i budynki zakwaterowania turystycznego. . . . . . . . . . . . . </t>
  </si>
  <si>
    <t>Hotels and similar buildings</t>
  </si>
  <si>
    <t xml:space="preserve">   budynki hoteli. . . . . . . . . . . . . . . . . . . . . . . . . . . . . . . . . . . </t>
  </si>
  <si>
    <t xml:space="preserve">   hotel buildings </t>
  </si>
  <si>
    <t xml:space="preserve">   budynki zakwaterowania turyst., pozostałe. . . . . . . . . . </t>
  </si>
  <si>
    <t xml:space="preserve">   other short-stay accommodation buildings</t>
  </si>
  <si>
    <t>Budynki biurowe. . . . . . . . . . . . . . . . . . . . . . . . . . . . . . . . . .</t>
  </si>
  <si>
    <t xml:space="preserve">Office buildings </t>
  </si>
  <si>
    <t xml:space="preserve">Budynki handlowo-usługowe. . . . . . . . . . . . . . . . . . . . . . </t>
  </si>
  <si>
    <t>Wholesale and retail trade buildings</t>
  </si>
  <si>
    <t xml:space="preserve">Budynki transportu i łączności. . . . . . . . . . . . . . . . . . . . . . </t>
  </si>
  <si>
    <t>Traffic and communication buildings</t>
  </si>
  <si>
    <t xml:space="preserve">   budynki łączności, dworców i terminali. . . . . . . . . . . . . . . .</t>
  </si>
  <si>
    <t xml:space="preserve">    communication buildings, stations, </t>
  </si>
  <si>
    <t xml:space="preserve">    terminals and associated buildings</t>
  </si>
  <si>
    <t xml:space="preserve">   budynki garaży. . . . . . . . . . . . . . . . . . . . . . . . . . . . . . . . . </t>
  </si>
  <si>
    <t xml:space="preserve">   garage buildings</t>
  </si>
  <si>
    <t>Budynki przemysłowe i magazynowe. . . . . . . . . . . . . . . .</t>
  </si>
  <si>
    <t>Industrial buildings and warehouses</t>
  </si>
  <si>
    <t xml:space="preserve">   budynki przemysłowe. . . . . . . . . . . . . . . . . . . . . . . . . . . </t>
  </si>
  <si>
    <t xml:space="preserve">    industrial buildings</t>
  </si>
  <si>
    <t xml:space="preserve">Wągrowiec . . . . . . . . . . . . . . . . . . . . . </t>
  </si>
  <si>
    <t xml:space="preserve">Września . . . . . . . . . . . . . . . . . . . . . </t>
  </si>
  <si>
    <t>Zachodniopomorskie. . . . . . .</t>
  </si>
  <si>
    <t xml:space="preserve">Białogard . . . . . . . . . . . . . . . . . . . . . </t>
  </si>
  <si>
    <t xml:space="preserve">Goleniów . . . . . . . . . . . . . . . . . . . . . </t>
  </si>
  <si>
    <t xml:space="preserve">Gryfino . . . . . . . . . . . . . . . . . . . . . </t>
  </si>
  <si>
    <t xml:space="preserve">Kołobrzeg . . . . . . . . . . . . . . . . . . . . . </t>
  </si>
  <si>
    <t xml:space="preserve">Koszalin . . . . . . . . . . . . . . . . . . . . . </t>
  </si>
  <si>
    <t xml:space="preserve">Police . . . . . . . . . . . . . . . . . . . . . </t>
  </si>
  <si>
    <t xml:space="preserve">Stargard Szczeciński . . . . . . . . . . . . . . . . . . . . . </t>
  </si>
  <si>
    <t xml:space="preserve">Szczecin . . . . . . . . . . . . . . . . . . . . . </t>
  </si>
  <si>
    <t xml:space="preserve">Szczecinek . . . . . . . . . . . . . . . . . . . . . </t>
  </si>
  <si>
    <t xml:space="preserve">Świnoujście . . . . . . . . . . . . . . . . . . . . . </t>
  </si>
  <si>
    <t xml:space="preserve">Wałcz . . . . . . . . . . . . . . . . . . . . . </t>
  </si>
  <si>
    <t xml:space="preserve">                           DWELLINGS COMPLETED IN 2006 FITTED WITH INSTLATIONS</t>
  </si>
  <si>
    <t xml:space="preserve">P O L S K A. . . . . . . . . . . . . . . . . . . . . . . . . . . . . . </t>
  </si>
  <si>
    <t xml:space="preserve">Dolnośląskie. . . . . . . . . . . . . . . . . . . . . . . . . . . . . . </t>
  </si>
  <si>
    <t xml:space="preserve">Kujawsko-pomorskie. . . . . . . . . . . . . . . . . . . . . . . </t>
  </si>
  <si>
    <t xml:space="preserve">Lubelskie. . . . . . . . . . . . . . . . . . . . . . .  . . . .  . . . . . </t>
  </si>
  <si>
    <t xml:space="preserve">Lubuskie. . . . . . . . . . . . . . . . . . . . . . . . . . . . . . . . . . </t>
  </si>
  <si>
    <t xml:space="preserve">Łódzkie. . . . . . . . . . . . . . . . . . . . . . . . . . . . . . . . . . . </t>
  </si>
  <si>
    <t xml:space="preserve">Małopolskie. . . . . . . . . . . . . . . . . . . . . . . . . . . . . . . </t>
  </si>
  <si>
    <t xml:space="preserve">Mazowieckie. . . . . . . . . . . . . . . . . . . . . . . . . . . . . . </t>
  </si>
  <si>
    <t xml:space="preserve">Opolskie. . . . . . . . . . . . . . . . . . . . . . . . . . . . . . . . . . . </t>
  </si>
  <si>
    <t xml:space="preserve">Podkarpackie. . . . . . . . . . . . . . . . . . . . . . . . . . . . . . . </t>
  </si>
  <si>
    <t xml:space="preserve">Podlaskie. . . . . . . . . . . . . . . . . . . . . . . . . . . . . . . . . . . </t>
  </si>
  <si>
    <r>
      <t xml:space="preserve">Produkcja budowlano-montażowa według sektorów i województw                                                                                                                                                      </t>
    </r>
    <r>
      <rPr>
        <i/>
        <sz val="10"/>
        <rFont val="Arial"/>
        <family val="2"/>
      </rPr>
      <t>Construction and assembly production by ownership sector and by voivodships</t>
    </r>
  </si>
  <si>
    <r>
      <t xml:space="preserve">Produkcja budowlano-montażowa według rodzajów obiektów budowlanych - ogółem                                                </t>
    </r>
    <r>
      <rPr>
        <i/>
        <sz val="10"/>
        <rFont val="Arial"/>
        <family val="2"/>
      </rPr>
      <t>Construction and assembly production by type of constructions - total</t>
    </r>
  </si>
  <si>
    <r>
      <t xml:space="preserve">Struktura kosztów produkcji budowlano-montażowej w układzie kalkulacyjnym       </t>
    </r>
    <r>
      <rPr>
        <i/>
        <sz val="10"/>
        <rFont val="Arial"/>
        <family val="2"/>
      </rPr>
      <t xml:space="preserve">                                                                                                                          Structure of construction and assembly production costs by calculation </t>
    </r>
  </si>
  <si>
    <r>
      <t xml:space="preserve">Produkcja budowlano-montażowa i przeciętne zatrudnienie według krajów – miejsc wykonywania robót                                                                     </t>
    </r>
    <r>
      <rPr>
        <i/>
        <sz val="10"/>
        <rFont val="Arial"/>
        <family val="2"/>
      </rPr>
      <t xml:space="preserve">Construction and assembly production and average employment by country – work-sites location </t>
    </r>
  </si>
  <si>
    <t xml:space="preserve">Ważniejsze dane o mieszkaniach oddanych do użytkowania (1960 – 2007) </t>
  </si>
  <si>
    <t xml:space="preserve">Major data on dwellings completed (1960 -2007) </t>
  </si>
  <si>
    <r>
      <t xml:space="preserve">Budynki oddane do użytkowania według rodzajów budynków (budownictwo indywidualne)                                                                                                         </t>
    </r>
    <r>
      <rPr>
        <i/>
        <sz val="10"/>
        <rFont val="Arial"/>
        <family val="2"/>
      </rPr>
      <t>Buildings completed by type of buildings (private buildings)</t>
    </r>
  </si>
  <si>
    <r>
      <t xml:space="preserve">Budynki oddane do użytkowania według regionów, województw i podregionów (ogółem)                                                                                                                  </t>
    </r>
    <r>
      <rPr>
        <i/>
        <sz val="10"/>
        <rFont val="Arial"/>
        <family val="2"/>
      </rPr>
      <t>Buildings completed by regions, voivodships and subregions (total)</t>
    </r>
  </si>
  <si>
    <r>
      <t xml:space="preserve">Budynki oddane do użytkowania według regionów, województw i podregionów (budownictwo indywidualne)                                                                              </t>
    </r>
    <r>
      <rPr>
        <i/>
        <sz val="10"/>
        <rFont val="Arial"/>
        <family val="2"/>
      </rPr>
      <t>Buildings completed by regions, voivodships and subregions (private buildings)</t>
    </r>
  </si>
  <si>
    <r>
      <t xml:space="preserve">Budynki mieszkalne nowe oddane do użytkowania według województw (budownictwo indywiduialne)                                                                                    </t>
    </r>
    <r>
      <rPr>
        <i/>
        <sz val="10"/>
        <rFont val="Arial"/>
        <family val="2"/>
      </rPr>
      <t>New residential buildings completed by voivodships (private buildings)</t>
    </r>
  </si>
  <si>
    <r>
      <t xml:space="preserve">Budynki mieszkalne nowe oddane do użytkowania w budownictwie indywidualnym według liczby mieszkań w budynku                                                             </t>
    </r>
    <r>
      <rPr>
        <i/>
        <sz val="10"/>
        <rFont val="Arial"/>
        <family val="2"/>
      </rPr>
      <t xml:space="preserve">New residential buildings completed in the private construction by number of dwellings in the building </t>
    </r>
  </si>
  <si>
    <r>
      <t xml:space="preserve">Budynki mieszkalne nowe oddane do użytkowania według liczby  izb  w  budynku  (bez budownictwa indywidualnego) - formy budownictwa                            </t>
    </r>
    <r>
      <rPr>
        <i/>
        <sz val="10"/>
        <rFont val="Arial"/>
        <family val="2"/>
      </rPr>
      <t>New residential buildings completed by number of rooms in the building  (excluding private construction) - types of construction</t>
    </r>
  </si>
  <si>
    <r>
      <t xml:space="preserve">Budynki mieszkalne nowe oddane do użytkowania w budownictwie indywidualnym według liczby izb w budynku                                                                     </t>
    </r>
    <r>
      <rPr>
        <i/>
        <sz val="10"/>
        <rFont val="Arial"/>
        <family val="2"/>
      </rPr>
      <t>New residential buildings completed in the private construction by number of rooms in the building</t>
    </r>
  </si>
  <si>
    <r>
      <t xml:space="preserve">Budynki mieszkalne nowe oddane do użytkowania według liczby kondygnacji (bez budownictwa indywidualnego)                                                            </t>
    </r>
    <r>
      <rPr>
        <i/>
        <sz val="10"/>
        <rFont val="Arial"/>
        <family val="2"/>
      </rPr>
      <t xml:space="preserve">New residential buildings completed by number of stories (excluding private construction) </t>
    </r>
  </si>
  <si>
    <r>
      <t xml:space="preserve">Budynki mieszkalne nowe oddane do użytkowania według technologii wznoszenia i kubatury (bez budownictwa indywidualnego)                                    </t>
    </r>
    <r>
      <rPr>
        <i/>
        <sz val="10"/>
        <rFont val="Arial"/>
        <family val="2"/>
      </rPr>
      <t xml:space="preserve">New residential buildings completed by methods of construction and cubic volume (excluding private construction) </t>
    </r>
  </si>
  <si>
    <r>
      <t xml:space="preserve">Budynki mieszkalne nowe oddane do użytkowania według liczby kondygnacji i kubatury w budownictwie indywidualnym                                                    </t>
    </r>
    <r>
      <rPr>
        <i/>
        <sz val="10"/>
        <rFont val="Arial"/>
        <family val="2"/>
      </rPr>
      <t>New residential buildings completed by number of stories and cubic volume in the private construction</t>
    </r>
  </si>
  <si>
    <r>
      <t xml:space="preserve">Budynki mieszkalne nowe oddane do użytkowania według czasu trwania budowy (bez budownictwa indywidualnego)                                                             </t>
    </r>
    <r>
      <rPr>
        <i/>
        <sz val="10"/>
        <rFont val="Arial"/>
        <family val="2"/>
      </rPr>
      <t xml:space="preserve">New residential buildings completed by construction period (excluding private construction) </t>
    </r>
  </si>
  <si>
    <r>
      <t xml:space="preserve">Budynki mieszkalne nowe oddane do użytkowania według czasu trwania budowy w budownictwie indywidualnym                                                                      </t>
    </r>
    <r>
      <rPr>
        <i/>
        <sz val="10"/>
        <rFont val="Arial"/>
        <family val="2"/>
      </rPr>
      <t xml:space="preserve">New residential buildings completed in the private construction by construction period </t>
    </r>
  </si>
  <si>
    <r>
      <t xml:space="preserve">Budynki mieszkalne jednorodzinne nieprzystosowane do stałego zamieszkania oraz budynki zbiorowego zamieszkania oddane do użytkowania według województw                                                                                                                                                                                                                                                                                                 </t>
    </r>
    <r>
      <rPr>
        <i/>
        <sz val="10"/>
        <rFont val="Arial"/>
        <family val="2"/>
      </rPr>
      <t>One-dwelling residential buildings not adapted for permanent residence and residences for communities completed by voivodships</t>
    </r>
  </si>
  <si>
    <t>TABL. 1  PRODUKCJA BUDOWLANO-MONTAŻOWA ZREALIZOWANA SYSTEMEM ZLECENIOWYM I GOSPODARCZYM W LATACH 1990-2007</t>
  </si>
  <si>
    <t xml:space="preserve">              CONSTRUCTION  AND  ASSEMBLY  PRODUCTION REALIZED ON THE BASIS OF THE CONTRACT SYSTEM AND THE OWN-ACCOUNT CONSTRUCTION 1990-2007</t>
  </si>
  <si>
    <t xml:space="preserve">                  .</t>
  </si>
  <si>
    <t>1993                   (brutto)    (gross)</t>
  </si>
  <si>
    <t>1993                  (netto)          (net)</t>
  </si>
  <si>
    <t>2007a</t>
  </si>
  <si>
    <t>b For entities with more than 9 persons employed - final data</t>
  </si>
  <si>
    <t xml:space="preserve">I PRODUKCJA  BUDOWLANO-MONTAŻOWA                                                                               </t>
  </si>
  <si>
    <t xml:space="preserve">DOMESTIC CONSTRUCTION AND ASSEMBLY PRODUCTION,  EMPLOYMENT  AND  WAGES  AND  SALARIES IN CONSTRUCTION ENTITIES WITH MORE THAN 9 PERSONS EMPLOYED </t>
  </si>
  <si>
    <t xml:space="preserve">CONSTRUCTION  AND  ASSEMBLY  PRODUCTION  </t>
  </si>
  <si>
    <r>
      <t xml:space="preserve">Produkcja  budowlano-montażowa według siedzib zarządów przedsiębiorstw i miejsca wykonywania robót                                                                                     </t>
    </r>
    <r>
      <rPr>
        <i/>
        <sz val="10"/>
        <rFont val="Arial"/>
        <family val="2"/>
      </rPr>
      <t xml:space="preserve">Construction and assembly production by enterprise head office and work-site location </t>
    </r>
  </si>
  <si>
    <t>Budynki                           Buildings</t>
  </si>
  <si>
    <t>Przeciętny czas trwania budowy w miesiącach Average construction period in months</t>
  </si>
  <si>
    <t xml:space="preserve"> kubatura      w m3    cubic volume in m3      </t>
  </si>
  <si>
    <t>Usable floor space of                         dwellings in m2</t>
  </si>
  <si>
    <t xml:space="preserve"> O G Ó Ł E M   . . . . . </t>
  </si>
  <si>
    <t xml:space="preserve">15001 i więcej and more. . . . . . . . . . . . </t>
  </si>
  <si>
    <r>
      <t>TABL.  11(30).   BUDYNKI MIESZKALNE NOWE</t>
    </r>
    <r>
      <rPr>
        <vertAlign val="superscript"/>
        <sz val="10"/>
        <rFont val="Arial"/>
        <family val="2"/>
      </rPr>
      <t>a</t>
    </r>
    <r>
      <rPr>
        <sz val="10"/>
        <rFont val="Arial"/>
        <family val="2"/>
      </rPr>
      <t xml:space="preserve"> ODDANE DO UŻYTKOWANIA WEDŁUG LICZBY</t>
    </r>
  </si>
  <si>
    <r>
      <t>Cubic volume in m</t>
    </r>
    <r>
      <rPr>
        <vertAlign val="superscript"/>
        <sz val="10"/>
        <rFont val="Arial"/>
        <family val="2"/>
      </rPr>
      <t>3</t>
    </r>
  </si>
  <si>
    <r>
      <t>b- kubatura w m</t>
    </r>
    <r>
      <rPr>
        <vertAlign val="superscript"/>
        <sz val="10"/>
        <rFont val="Arial"/>
        <family val="2"/>
      </rPr>
      <t xml:space="preserve">3 </t>
    </r>
    <r>
      <rPr>
        <sz val="10"/>
        <rFont val="Arial"/>
        <family val="2"/>
      </rPr>
      <t xml:space="preserve">  </t>
    </r>
  </si>
  <si>
    <r>
      <t>Kubatura w m</t>
    </r>
    <r>
      <rPr>
        <vertAlign val="superscript"/>
        <sz val="10"/>
        <rFont val="Arial"/>
        <family val="2"/>
      </rPr>
      <t>3</t>
    </r>
  </si>
  <si>
    <t>Ogółem Total</t>
  </si>
  <si>
    <t xml:space="preserve">     buildings</t>
  </si>
  <si>
    <t>73 i więcej and more</t>
  </si>
  <si>
    <t xml:space="preserve"> O G Ó Ł E M  . . . . . </t>
  </si>
  <si>
    <t xml:space="preserve">15001 i więcej (and more). . . . . . . . . . . . . . . . . . . . </t>
  </si>
  <si>
    <r>
      <t xml:space="preserve">                 NEW RESIDENTIAL BUILDINGS</t>
    </r>
    <r>
      <rPr>
        <vertAlign val="superscript"/>
        <sz val="10"/>
        <rFont val="Arial"/>
        <family val="2"/>
      </rPr>
      <t>a</t>
    </r>
    <r>
      <rPr>
        <sz val="10"/>
        <rFont val="Arial"/>
        <family val="2"/>
      </rPr>
      <t xml:space="preserve"> COMPLETED BY CONSTRUCTION PERIOD</t>
    </r>
  </si>
  <si>
    <r>
      <t xml:space="preserve">    cubic volume in m</t>
    </r>
    <r>
      <rPr>
        <vertAlign val="superscript"/>
        <sz val="10"/>
        <rFont val="Arial"/>
        <family val="2"/>
      </rPr>
      <t>3</t>
    </r>
  </si>
  <si>
    <r>
      <t>Tabl 12(31) BUDYNKI MIESZKALNE NOWE</t>
    </r>
    <r>
      <rPr>
        <vertAlign val="superscript"/>
        <sz val="10"/>
        <rFont val="Arial"/>
        <family val="2"/>
      </rPr>
      <t>a</t>
    </r>
    <r>
      <rPr>
        <sz val="10"/>
        <rFont val="Arial"/>
        <family val="2"/>
      </rPr>
      <t xml:space="preserve"> ODDANE DO UŻYTKOWANIA WEDŁUG</t>
    </r>
  </si>
  <si>
    <t>Czas trwania budowy w miesiącach  Construction period in months</t>
  </si>
  <si>
    <t>121 i więcej and more</t>
  </si>
  <si>
    <r>
      <t>Tabl 13(32) BUDYNKI MIESZKALNE NOWE</t>
    </r>
    <r>
      <rPr>
        <vertAlign val="superscript"/>
        <sz val="10"/>
        <rFont val="Arial"/>
        <family val="2"/>
      </rPr>
      <t>a</t>
    </r>
    <r>
      <rPr>
        <sz val="10"/>
        <rFont val="Arial"/>
        <family val="2"/>
      </rPr>
      <t xml:space="preserve"> ODDANE DO UŻYTKOWANIA WEDŁUG</t>
    </r>
  </si>
  <si>
    <r>
      <t xml:space="preserve">                 NEW RESIDENTIAL BUILDINGS</t>
    </r>
    <r>
      <rPr>
        <vertAlign val="superscript"/>
        <sz val="10"/>
        <rFont val="Arial"/>
        <family val="2"/>
      </rPr>
      <t>a</t>
    </r>
    <r>
      <rPr>
        <sz val="10"/>
        <rFont val="Arial"/>
        <family val="2"/>
      </rPr>
      <t xml:space="preserve"> COMPLETED IN THE PRIVATE CONSTRUCTION</t>
    </r>
  </si>
  <si>
    <t>Usable floor space of dwellings in m2</t>
  </si>
  <si>
    <t xml:space="preserve">  a Bez budownictwa indywidualnego</t>
  </si>
  <si>
    <r>
      <t>Przeznaczone na sprzedaż lub wynajem</t>
    </r>
    <r>
      <rPr>
        <vertAlign val="superscript"/>
        <sz val="10"/>
        <rFont val="Arial"/>
        <family val="2"/>
      </rPr>
      <t>a.</t>
    </r>
    <r>
      <rPr>
        <sz val="10"/>
        <rFont val="Arial"/>
        <family val="2"/>
      </rPr>
      <t xml:space="preserve"> . . . . . . </t>
    </r>
  </si>
  <si>
    <r>
      <t>For sale or rent</t>
    </r>
    <r>
      <rPr>
        <vertAlign val="superscript"/>
        <sz val="10"/>
        <rFont val="Arial"/>
        <family val="2"/>
      </rPr>
      <t>a</t>
    </r>
  </si>
  <si>
    <t>c - powierzchnia użytkowa w m2</t>
  </si>
  <si>
    <t>d - przeciętna powierzchnia użytkowa 1 mieszkania w m2</t>
  </si>
  <si>
    <t>Ogółem Grand total</t>
  </si>
  <si>
    <t>Z tego w budynkach      Of which in buildings</t>
  </si>
  <si>
    <t>mieszkalnycha  residentiala</t>
  </si>
  <si>
    <t>zbiorowego zamieszkania oraz w budynkach o innym przeznaczeniu niż mieszkalne residences for comunities and non-residential buildings</t>
  </si>
  <si>
    <t>razem         total</t>
  </si>
  <si>
    <t>rozbudo-wanych expanded</t>
  </si>
  <si>
    <t xml:space="preserve"> uzyskanych z przebudowy pomieszczeń niemieszkalnych from expansion of non-residential accommodations</t>
  </si>
  <si>
    <t xml:space="preserve">     usable floor space in m2</t>
  </si>
  <si>
    <t xml:space="preserve">      per dwelling in m2</t>
  </si>
  <si>
    <r>
      <t xml:space="preserve"> nowych</t>
    </r>
    <r>
      <rPr>
        <vertAlign val="superscript"/>
        <sz val="10"/>
        <rFont val="Arial"/>
        <family val="2"/>
      </rPr>
      <t xml:space="preserve">b </t>
    </r>
    <r>
      <rPr>
        <sz val="10"/>
        <rFont val="Arial"/>
        <family val="2"/>
      </rPr>
      <t xml:space="preserve"> new</t>
    </r>
    <r>
      <rPr>
        <vertAlign val="superscript"/>
        <sz val="10"/>
        <rFont val="Arial"/>
        <family val="2"/>
      </rPr>
      <t>b</t>
    </r>
  </si>
  <si>
    <t>Izby                     Rooms</t>
  </si>
  <si>
    <t>przeciętna 1 mieszkania average per 1 dwelling</t>
  </si>
  <si>
    <t>8 i więcej  and more</t>
  </si>
  <si>
    <t>Podkarpackie………………………………….</t>
  </si>
  <si>
    <t xml:space="preserve">opolski . . . . . . . . . . . . . . . . . . . . . . .            </t>
  </si>
  <si>
    <t xml:space="preserve">PODKARPACKIE . . . . . . . . . . . . .                     </t>
  </si>
  <si>
    <t xml:space="preserve"> rzeszowsko-tarnobrzeski. . . . . . . . . . . .  </t>
  </si>
  <si>
    <t xml:space="preserve"> krośnieńsko-przemyski. . . . . . . . . . . . .   </t>
  </si>
  <si>
    <t xml:space="preserve">PODLASKIE. . . . . . . . . . . . . . . . . .                           </t>
  </si>
  <si>
    <t xml:space="preserve"> białostocko-suwalski. . . . . . . . . . .  .   </t>
  </si>
  <si>
    <t xml:space="preserve"> łomżyński. . . . . . . . . . . . . . . . . . . . . . . .  .             </t>
  </si>
  <si>
    <t xml:space="preserve">POMORSKIE. . . . . . . . . . . . . . . </t>
  </si>
  <si>
    <t xml:space="preserve">słupski. . . . . . . . . . . . . . . . . . . . . . . . . . .              </t>
  </si>
  <si>
    <t>Building permits  issued  for construction of other non-residential buildings</t>
  </si>
  <si>
    <t xml:space="preserve">Pozwolenia wydane na budowę pozostałych budynków niemieszkalnych                                                                                                                                     </t>
  </si>
  <si>
    <t xml:space="preserve"> Dwellings in which construction has begun </t>
  </si>
  <si>
    <t xml:space="preserve">Mieszkania, których budowę rozpoczęto  </t>
  </si>
  <si>
    <t xml:space="preserve">Mieszkania oddane do użytkowania w miastach liczących 20 tys. i więcej ludności  -Dolnośląskie, Kujawsko-pomorskie, Lubelskie, Lubuskie, Łódzkie  </t>
  </si>
  <si>
    <t>Public entertainment buildings and education  buildings completed by voivodships</t>
  </si>
  <si>
    <t xml:space="preserve">Ogólnodostępne obiekty kulturalne oraz budynki o charakterze edukacyjnym  oddane do użytkowania  według województw                                                </t>
  </si>
  <si>
    <t>Construction and assembly production by type of constructions - building completion</t>
  </si>
  <si>
    <t>Świętokrzyskie. . . . . . . . . .</t>
  </si>
  <si>
    <t xml:space="preserve">Warmińsko-mazurskie . . . </t>
  </si>
  <si>
    <t xml:space="preserve">Wielkopolskie. . . . . . . . . </t>
  </si>
  <si>
    <t>Zachodniopomorskie. . . .</t>
  </si>
  <si>
    <t xml:space="preserve">Lubelskie. . . . . . . . . . .  </t>
  </si>
  <si>
    <t>Podlaskie. . . . . . . . . . . .</t>
  </si>
  <si>
    <t xml:space="preserve">Suwałki . . . . . . . . . . . . . . . . . . . . . </t>
  </si>
  <si>
    <t xml:space="preserve">Zambrów . . . . . . . . . . . . . . . . . . . . . </t>
  </si>
  <si>
    <t>Pomorskie. . . . . . . . . . . . .</t>
  </si>
  <si>
    <t xml:space="preserve">Chojnice . . . . . . . . . . . . . . . . . . . . . </t>
  </si>
  <si>
    <t xml:space="preserve">Gdańsk . . . . . . . . . . . . . . . . . . . . . </t>
  </si>
  <si>
    <t>PÓŁNOCNY…………………….</t>
  </si>
  <si>
    <t xml:space="preserve">                          ZAMIESZKANIA ORAZ BUDYNKI ZBIOROWEGO ZAMIESZKANIA ODDANE DO </t>
  </si>
  <si>
    <t xml:space="preserve">                          UŻYTKOWANIA WEDŁUG WOJEWÓDZTW </t>
  </si>
  <si>
    <t xml:space="preserve">                         RESIDENCES FOR COMMUNITIES COMPLETED BY VOIVODSHIPS </t>
  </si>
  <si>
    <t>Dolnośląskie……………………………………</t>
  </si>
  <si>
    <t>Kujawsko-pomorskie………………………….</t>
  </si>
  <si>
    <t>Lubelskie………………………………………</t>
  </si>
  <si>
    <t>Lubuskie……………………………………….</t>
  </si>
  <si>
    <t>Łódzkie………………………………………..</t>
  </si>
  <si>
    <t>Małopolskie…………………………………..</t>
  </si>
  <si>
    <t>Mazowieckie………………………………….</t>
  </si>
  <si>
    <t>Opolskie……………………………………….</t>
  </si>
  <si>
    <t xml:space="preserve">   of which waste water treatment</t>
  </si>
  <si>
    <t xml:space="preserve">                    i ścieków . . . . . . . . . . . . . . . . . . . . </t>
  </si>
  <si>
    <t xml:space="preserve">                   plants</t>
  </si>
  <si>
    <t xml:space="preserve">   kompleksowe budowle na </t>
  </si>
  <si>
    <t xml:space="preserve">Wejherowo . . . . . . . . . . . . . . . . . . . . . </t>
  </si>
  <si>
    <t xml:space="preserve">Śląskie. . . . . . . . . . . . . . . . </t>
  </si>
  <si>
    <t xml:space="preserve">Będzin . . . . . . . . . . . . . . . . . . . . . </t>
  </si>
  <si>
    <t xml:space="preserve">Bielsko-Biała . . . . . . . . . . . . . . . . . . . . . </t>
  </si>
  <si>
    <t xml:space="preserve">Bytom . . . . . . . . . . . . . . . . . . . . . </t>
  </si>
  <si>
    <t xml:space="preserve">Chorzów  . . . . . . . . . . . . . . . . . . . . . </t>
  </si>
  <si>
    <t xml:space="preserve">Cieszyn . . . . . . . . . . . . . . . . . . . . . </t>
  </si>
  <si>
    <t xml:space="preserve">Czechowice-Dziedzice . . . . . . . . . . . . . . . . . . . . . </t>
  </si>
  <si>
    <t xml:space="preserve">Czeladź . . . . . . . . . . . . . . . . . . . . . </t>
  </si>
  <si>
    <t xml:space="preserve">Czerwionka-Leszczyny . . . . . . . . . . . . . . . . . . . . . </t>
  </si>
  <si>
    <t xml:space="preserve">Częstochowa . . . . . . . . . . . . . . . . . . . . . </t>
  </si>
  <si>
    <t xml:space="preserve">Dąbrowa Górnicza . . . . . . . . . . . . . . . . . . . . . </t>
  </si>
  <si>
    <t xml:space="preserve">Gliwice . . . . . . . . . . . . . . . . . . . . . </t>
  </si>
  <si>
    <t xml:space="preserve">          i podziemne . . . . . . . . . . . . . . . . . . . . . . . . . . . . .</t>
  </si>
  <si>
    <t xml:space="preserve">   rurociągi i linie telekomunikacyjne</t>
  </si>
  <si>
    <t xml:space="preserve">      oraz linie elektroenergetyczne</t>
  </si>
  <si>
    <t xml:space="preserve">      przesyłowe. . . . . . . . . . . . . . . . . . . . . . </t>
  </si>
  <si>
    <t xml:space="preserve">                          BUDOWLANYCH (CD.)</t>
  </si>
  <si>
    <t>WZNOSZENIE BUDYNKÓW   I</t>
  </si>
  <si>
    <t xml:space="preserve">BUILDING OF </t>
  </si>
  <si>
    <t xml:space="preserve">    BUDOWLI; INŻYNIERIA </t>
  </si>
  <si>
    <t xml:space="preserve">    CONSTRUCTIONS; CIVIL</t>
  </si>
  <si>
    <t xml:space="preserve">         ENGINEERING</t>
  </si>
  <si>
    <t xml:space="preserve">           institutional care buildings</t>
  </si>
  <si>
    <t>WYKONYWANIE INSTALACJI</t>
  </si>
  <si>
    <t xml:space="preserve">      BUDOWLANYCH</t>
  </si>
  <si>
    <t>Podlaskie………………………………………</t>
  </si>
  <si>
    <t>Pomorskie……………………………………..</t>
  </si>
  <si>
    <t>Śląskie…………………………………………</t>
  </si>
  <si>
    <t>Świętokrzyskie……………………………….</t>
  </si>
  <si>
    <t>Warmińsko-mazurskie………………………..</t>
  </si>
  <si>
    <t>Wielkopolskie…………………………………</t>
  </si>
  <si>
    <t>Zachodniopomorskie………………………….</t>
  </si>
  <si>
    <t xml:space="preserve">                           WEDŁUG WOJEWÓDZTW                       </t>
  </si>
  <si>
    <t>Dolnośląskie. . . . . . . . . . . . . . . . . . . . . . . . . . . . .</t>
  </si>
  <si>
    <t xml:space="preserve">Piekary Śląskie . . . . . . . . . . . . . . . . . . . . . </t>
  </si>
  <si>
    <t xml:space="preserve">Pszczyna . . . . . . . . . . . . . . . . . . . . . </t>
  </si>
  <si>
    <t xml:space="preserve">Racibórz . . . . . . . . . . . . . . . . . . . . .  </t>
  </si>
  <si>
    <t xml:space="preserve">Ruda Śląska . . . . . . . . . . . . . . . . . . . . . </t>
  </si>
  <si>
    <t xml:space="preserve">Rybnik . . . . . . . . . . . . . . . . . . . . . </t>
  </si>
  <si>
    <t xml:space="preserve">Rydułtowy . . . . . . . . . . . . . . . . . . . . . </t>
  </si>
  <si>
    <t xml:space="preserve">Siemianowice Śląskie . . . . . . . . . . . . . . . . . . . . . </t>
  </si>
  <si>
    <t xml:space="preserve">Sosnowiec . . . . . . . . . . . . . . . . . . . . . </t>
  </si>
  <si>
    <t xml:space="preserve">Świętochłowice . . . . . . . . . . . . . . . . . . . . . </t>
  </si>
  <si>
    <t xml:space="preserve">Tarnowskie Góry . . . . . . . . . . . . . . . . . . . . . </t>
  </si>
  <si>
    <t xml:space="preserve">Tychy . . . . . . . . . . . . . . . . . . . . . </t>
  </si>
  <si>
    <t xml:space="preserve">Wodzisław Śląski . . . . . . . . . . . . . . . . . . . . . </t>
  </si>
  <si>
    <t xml:space="preserve">Zabrze . . . . . . . . . . . . . . . . . . . . . </t>
  </si>
  <si>
    <t xml:space="preserve">Zawiercie . . . . . . . . . . . . . . . . . . . . . </t>
  </si>
  <si>
    <t xml:space="preserve">Żory . . . . . . . . . . . . . . . . . . . . . </t>
  </si>
  <si>
    <t xml:space="preserve">Żywiec . . . . . . . . . . . . . . . . . . </t>
  </si>
  <si>
    <t xml:space="preserve">Świętokrzyskie. . . . . . . . . . . </t>
  </si>
  <si>
    <t xml:space="preserve">Kielce . . . . . . . . . . . . . . . . . . . . . </t>
  </si>
  <si>
    <t xml:space="preserve">Końskie . . . . . . . . . . . . . . . . . . . . . </t>
  </si>
  <si>
    <t xml:space="preserve">Ostrowiec Świętokrzyski . . . . . . . . . . . . . . . . . . . . . </t>
  </si>
  <si>
    <t xml:space="preserve">Sandomierz . . . . . . . . . . . . . . . . . . . . . </t>
  </si>
  <si>
    <t xml:space="preserve">Skarżysko-Kamienna . . . . . . . . . . . . . . . . . . . . . </t>
  </si>
  <si>
    <t>Pomorskie. . . . . . . . . . . . . . . . . . . . . . . . . . . .</t>
  </si>
  <si>
    <t>Śląskie. . . . . . . . . . . . . . . . . . . . . . . . . . . . . . .</t>
  </si>
  <si>
    <t xml:space="preserve">Świętokrzyskie. . . . . . . . . . . . . . . . . . . . . . . . . </t>
  </si>
  <si>
    <r>
      <t xml:space="preserve">liczba                             </t>
    </r>
    <r>
      <rPr>
        <i/>
        <sz val="10"/>
        <rFont val="Times New Roman CE"/>
        <family val="1"/>
      </rPr>
      <t>number</t>
    </r>
  </si>
  <si>
    <r>
      <t>CZ</t>
    </r>
    <r>
      <rPr>
        <b/>
        <sz val="12"/>
        <rFont val="Times New Roman CE"/>
        <family val="1"/>
      </rPr>
      <t>ĘŚĆ D.  POZWOLENIA WYDANE NA BUDOWĘ NOWYCH BUDYNKÓW ORAZ</t>
    </r>
  </si>
  <si>
    <t xml:space="preserve">        BUILDING PERMITS ISSUED FOR CONSTRUCTION OF NEW BUILDINGS</t>
  </si>
  <si>
    <t xml:space="preserve">TABL. 1(51).  POZWOLENIA  WYDANE NA BUDOWĘ  NOWYCH BUDYNKÓW MIESZKALNYCH </t>
  </si>
  <si>
    <t xml:space="preserve">                            I MIESZKAŃ</t>
  </si>
  <si>
    <r>
      <t xml:space="preserve">OGÓŁEM </t>
    </r>
    <r>
      <rPr>
        <i/>
        <sz val="11"/>
        <rFont val="Times New Roman CE"/>
        <family val="1"/>
      </rPr>
      <t xml:space="preserve"> TOTAL</t>
    </r>
  </si>
  <si>
    <t xml:space="preserve">                          I MIESZKAŃ (dok.)</t>
  </si>
  <si>
    <t xml:space="preserve">                         BUILDINGS AND DWELLINGS (cont.)</t>
  </si>
  <si>
    <r>
      <t xml:space="preserve">   W  tym  BUDOWNICTWO  INDYWIDUALNE    </t>
    </r>
    <r>
      <rPr>
        <i/>
        <sz val="11"/>
        <rFont val="Times New Roman CE"/>
        <family val="1"/>
      </rPr>
      <t>Of which PRIVATE BUILDINGS</t>
    </r>
  </si>
  <si>
    <t>TABL. 2(52).     POZWOLENIA  WYDANE  NA  BUDOWĘ   NOWYCH   BUDYNKÓW</t>
  </si>
  <si>
    <t xml:space="preserve">                             MIESZKALNYCH  JEDNORODZINNYCH - JEDNOMIESZKANIOWYCH</t>
  </si>
  <si>
    <t xml:space="preserve">                             BUILDING PERMITS ISSUED FOR CONSTRUCTION OF ONE-DWELLING BUILDINGS </t>
  </si>
  <si>
    <r>
      <t>WYSZCZEGÓLNIENIE</t>
    </r>
    <r>
      <rPr>
        <i/>
        <sz val="11"/>
        <rFont val="Times New Roman CE"/>
        <family val="1"/>
      </rPr>
      <t xml:space="preserve"> SPECIFICATION</t>
    </r>
  </si>
  <si>
    <r>
      <t xml:space="preserve">Liczba                                                          </t>
    </r>
    <r>
      <rPr>
        <i/>
        <sz val="11"/>
        <rFont val="Times New Roman CE"/>
        <family val="1"/>
      </rPr>
      <t>Number</t>
    </r>
  </si>
  <si>
    <r>
      <t xml:space="preserve">pozwoleń </t>
    </r>
    <r>
      <rPr>
        <i/>
        <sz val="11"/>
        <rFont val="Times New Roman CE"/>
        <family val="1"/>
      </rPr>
      <t>permits</t>
    </r>
  </si>
  <si>
    <r>
      <t>budynków</t>
    </r>
    <r>
      <rPr>
        <i/>
        <sz val="11"/>
        <rFont val="Times New Roman CE"/>
        <family val="1"/>
      </rPr>
      <t xml:space="preserve"> buildings</t>
    </r>
  </si>
  <si>
    <r>
      <t xml:space="preserve">mieszkań </t>
    </r>
    <r>
      <rPr>
        <i/>
        <sz val="11"/>
        <rFont val="Times New Roman CE"/>
        <family val="1"/>
      </rPr>
      <t>dwellings</t>
    </r>
  </si>
  <si>
    <r>
      <t>Powierzchnia użytkowa mieszkań w m</t>
    </r>
    <r>
      <rPr>
        <vertAlign val="superscript"/>
        <sz val="10"/>
        <rFont val="Times New Roman CE"/>
        <family val="1"/>
      </rPr>
      <t>2</t>
    </r>
    <r>
      <rPr>
        <sz val="10"/>
        <rFont val="Times New Roman CE"/>
        <family val="1"/>
      </rPr>
      <t xml:space="preserve">                              </t>
    </r>
    <r>
      <rPr>
        <i/>
        <sz val="10"/>
        <rFont val="Times New Roman CE"/>
        <family val="1"/>
      </rPr>
      <t>Usable floor space of dwellings in m</t>
    </r>
    <r>
      <rPr>
        <i/>
        <vertAlign val="superscript"/>
        <sz val="10"/>
        <rFont val="Times New Roman CE"/>
        <family val="1"/>
      </rPr>
      <t>2</t>
    </r>
  </si>
  <si>
    <t>TABL.  3( 53).  POZWOLENIA WYDANE NA BUDOWĘ NOWYCH BUDYNKÓW MIESZKALNYCH</t>
  </si>
  <si>
    <t xml:space="preserve">                            O DWÓCH MIESZKANIACH I WIELOMIESZKANIOWYCH</t>
  </si>
  <si>
    <t xml:space="preserve">TABL.  4(54).   POZWOLENIA   WYDANE   NA  BUDOWĘ    NOWYCH    BUDYNKÓW  </t>
  </si>
  <si>
    <r>
      <t xml:space="preserve">Budynki                                                      </t>
    </r>
    <r>
      <rPr>
        <i/>
        <sz val="10.5"/>
        <rFont val="Times New Roman CE"/>
        <family val="1"/>
      </rPr>
      <t>Buildings</t>
    </r>
  </si>
  <si>
    <r>
      <t xml:space="preserve">Pozwolenia na budowę obiektów inżynierii lądowej i wodnej                      </t>
    </r>
    <r>
      <rPr>
        <i/>
        <sz val="10.5"/>
        <rFont val="Times New Roman CE"/>
        <family val="1"/>
      </rPr>
      <t>Permits for civil engineering works</t>
    </r>
  </si>
  <si>
    <r>
      <t>pozwolenia</t>
    </r>
    <r>
      <rPr>
        <i/>
        <sz val="10.5"/>
        <rFont val="Times New Roman CE"/>
        <family val="1"/>
      </rPr>
      <t xml:space="preserve"> permits</t>
    </r>
  </si>
  <si>
    <r>
      <t xml:space="preserve">liczba </t>
    </r>
    <r>
      <rPr>
        <i/>
        <sz val="10.5"/>
        <rFont val="Times New Roman CE"/>
        <family val="1"/>
      </rPr>
      <t>number</t>
    </r>
  </si>
  <si>
    <r>
      <t>powierzchnia użytkowa w m</t>
    </r>
    <r>
      <rPr>
        <vertAlign val="superscript"/>
        <sz val="10.5"/>
        <rFont val="Times New Roman CE"/>
        <family val="1"/>
      </rPr>
      <t>2</t>
    </r>
    <r>
      <rPr>
        <sz val="10.5"/>
        <rFont val="Times New Roman CE"/>
        <family val="0"/>
      </rPr>
      <t xml:space="preserve">                                   </t>
    </r>
    <r>
      <rPr>
        <i/>
        <sz val="10.5"/>
        <rFont val="Times New Roman CE"/>
        <family val="1"/>
      </rPr>
      <t>usable floor space in m</t>
    </r>
    <r>
      <rPr>
        <i/>
        <vertAlign val="superscript"/>
        <sz val="10.5"/>
        <rFont val="Times New Roman CE"/>
        <family val="1"/>
      </rPr>
      <t>2</t>
    </r>
  </si>
  <si>
    <t xml:space="preserve">                          ZAKWATEROWANIA TURYSTYCZNEGO ORAZ BUDYNKÓW BIUROWYCH</t>
  </si>
  <si>
    <t xml:space="preserve">TABL. 5(55).   POZWOLENIA WYDANE  NA BUDOWĘ NOWYCH HOTELI I BUDYNKÓW </t>
  </si>
  <si>
    <r>
      <t xml:space="preserve">WOJEWÓDZTWA     </t>
    </r>
    <r>
      <rPr>
        <i/>
        <sz val="10"/>
        <rFont val="Times New Roman"/>
        <family val="1"/>
      </rPr>
      <t xml:space="preserve">VOIVODSHIPS                        </t>
    </r>
  </si>
  <si>
    <r>
      <t xml:space="preserve">Hotele i budynki zakwaterowania turystycznego                                                            </t>
    </r>
    <r>
      <rPr>
        <i/>
        <sz val="10.5"/>
        <rFont val="Times New Roman"/>
        <family val="1"/>
      </rPr>
      <t>Hotels and similar buildings</t>
    </r>
  </si>
  <si>
    <r>
      <t xml:space="preserve">Budynki biurowe                                    </t>
    </r>
    <r>
      <rPr>
        <i/>
        <sz val="10.5"/>
        <rFont val="Times New Roman"/>
        <family val="1"/>
      </rPr>
      <t>Office buildings</t>
    </r>
  </si>
  <si>
    <r>
      <t xml:space="preserve">liczba pozwoleń </t>
    </r>
    <r>
      <rPr>
        <i/>
        <sz val="10"/>
        <rFont val="Times New Roman"/>
        <family val="1"/>
      </rPr>
      <t>number   of                         permits</t>
    </r>
  </si>
  <si>
    <r>
      <t>liczba budynków</t>
    </r>
    <r>
      <rPr>
        <i/>
        <sz val="10"/>
        <rFont val="Times New Roman"/>
        <family val="1"/>
      </rPr>
      <t xml:space="preserve"> number    of          buildings</t>
    </r>
  </si>
  <si>
    <r>
      <t>powierzchnia użytkowa w m</t>
    </r>
    <r>
      <rPr>
        <vertAlign val="superscript"/>
        <sz val="10"/>
        <rFont val="Times New Roman"/>
        <family val="1"/>
      </rPr>
      <t xml:space="preserve">2 </t>
    </r>
    <r>
      <rPr>
        <i/>
        <sz val="10"/>
        <rFont val="Times New Roman"/>
        <family val="1"/>
      </rPr>
      <t>usable floor space in m</t>
    </r>
    <r>
      <rPr>
        <vertAlign val="superscript"/>
        <sz val="10"/>
        <rFont val="Times New Roman"/>
        <family val="1"/>
      </rPr>
      <t>2</t>
    </r>
  </si>
  <si>
    <r>
      <t>liczba budynków</t>
    </r>
    <r>
      <rPr>
        <i/>
        <sz val="10"/>
        <rFont val="Times New Roman"/>
        <family val="1"/>
      </rPr>
      <t xml:space="preserve"> number    of buildings</t>
    </r>
  </si>
  <si>
    <t xml:space="preserve">                          ORAZ BUDYNKÓW  TRANSPORTU I  ŁĄCZNOŚCI</t>
  </si>
  <si>
    <r>
      <t xml:space="preserve">WOJEWÓDZTWA   </t>
    </r>
    <r>
      <rPr>
        <i/>
        <sz val="10"/>
        <rFont val="Times New Roman"/>
        <family val="1"/>
      </rPr>
      <t xml:space="preserve">VOIVODSHIPS  </t>
    </r>
    <r>
      <rPr>
        <sz val="10"/>
        <rFont val="Times New Roman"/>
        <family val="1"/>
      </rPr>
      <t xml:space="preserve">                       </t>
    </r>
  </si>
  <si>
    <r>
      <t xml:space="preserve">liczba pozwoleń </t>
    </r>
    <r>
      <rPr>
        <i/>
        <sz val="10"/>
        <rFont val="Times New Roman"/>
        <family val="1"/>
      </rPr>
      <t>number     of      permits</t>
    </r>
  </si>
  <si>
    <r>
      <t>liczba budynków</t>
    </r>
    <r>
      <rPr>
        <i/>
        <sz val="10"/>
        <rFont val="Times New Roman"/>
        <family val="1"/>
      </rPr>
      <t xml:space="preserve"> number of buildings</t>
    </r>
  </si>
  <si>
    <r>
      <t>powierzchnia użytkowa w  m</t>
    </r>
    <r>
      <rPr>
        <vertAlign val="superscript"/>
        <sz val="10"/>
        <rFont val="Times New Roman"/>
        <family val="1"/>
      </rPr>
      <t xml:space="preserve">2 </t>
    </r>
    <r>
      <rPr>
        <i/>
        <sz val="10"/>
        <rFont val="Times New Roman"/>
        <family val="1"/>
      </rPr>
      <t>usable floor space in m</t>
    </r>
    <r>
      <rPr>
        <vertAlign val="superscript"/>
        <sz val="10"/>
        <rFont val="Times New Roman"/>
        <family val="1"/>
      </rPr>
      <t>2</t>
    </r>
  </si>
  <si>
    <r>
      <t>powierzchnia użytkowa w  m</t>
    </r>
    <r>
      <rPr>
        <vertAlign val="superscript"/>
        <sz val="10"/>
        <rFont val="Times New Roman"/>
        <family val="1"/>
      </rPr>
      <t xml:space="preserve">2 </t>
    </r>
    <r>
      <rPr>
        <i/>
        <sz val="10"/>
        <rFont val="Times New Roman"/>
        <family val="1"/>
      </rPr>
      <t>usable floor spacein m</t>
    </r>
    <r>
      <rPr>
        <vertAlign val="superscript"/>
        <sz val="10"/>
        <rFont val="Times New Roman"/>
        <family val="1"/>
      </rPr>
      <t>2</t>
    </r>
  </si>
  <si>
    <t>TABL. 7 (57).   POZWOLENIA WYDANE NA BUDOWĘ NOWYCH BUDYNKÓW PRZEMYSŁOWYCH</t>
  </si>
  <si>
    <t xml:space="preserve">                            I  MAGAZYNOWYCH, OGÓLNODOSTĘPNYCH OBIEKTÓW KULTURALNYCH, </t>
  </si>
  <si>
    <t xml:space="preserve">                            BUDYNKÓW O CHARAKTERZE EDUKACYJNYM, BUDYNKÓW SZPITALI I ZAKŁADÓW </t>
  </si>
  <si>
    <t xml:space="preserve">                           OPIEKI MEDYCZNEJ ORAZ BUDYNKÓW KULTURY FIZYCZNEJ</t>
  </si>
  <si>
    <t xml:space="preserve">                            BUILDING PERMITS ISSUED FOR CONSTRUCTION OF NEW INDUSTRIAL BUILDINGS, </t>
  </si>
  <si>
    <t xml:space="preserve">                            RESERVOIRS, SILOS AND WAREHOUSES, PUBLIC ENTERTAINMENT, EDUCATION,</t>
  </si>
  <si>
    <t xml:space="preserve">                           HOSPITAL OR INSTITUTIONAL CARE BUILDINGS AND SPORTS HALLS</t>
  </si>
  <si>
    <r>
      <t xml:space="preserve">WOJEWÓDZTWA       </t>
    </r>
    <r>
      <rPr>
        <i/>
        <sz val="10"/>
        <rFont val="Times New Roman CE"/>
        <family val="1"/>
      </rPr>
      <t xml:space="preserve">  VOIVODSHIPS                   </t>
    </r>
  </si>
  <si>
    <r>
      <t xml:space="preserve">Budynki   przemysłowe  i magazynowe  </t>
    </r>
    <r>
      <rPr>
        <i/>
        <sz val="10"/>
        <rFont val="Times New Roman CE"/>
        <family val="1"/>
      </rPr>
      <t xml:space="preserve">  Industrial buildings, reservoirs, silos and warehouses  </t>
    </r>
  </si>
  <si>
    <r>
      <t>liczba pozwoleń</t>
    </r>
    <r>
      <rPr>
        <i/>
        <sz val="10"/>
        <rFont val="Times New Roman CE"/>
        <family val="1"/>
      </rPr>
      <t xml:space="preserve"> number   of permits</t>
    </r>
  </si>
  <si>
    <r>
      <t>liczba pozwoleń</t>
    </r>
    <r>
      <rPr>
        <i/>
        <sz val="10"/>
        <rFont val="Times New Roman CE"/>
        <family val="1"/>
      </rPr>
      <t xml:space="preserve"> number of permits</t>
    </r>
  </si>
  <si>
    <r>
      <t>powierzchnia użytkowa w m</t>
    </r>
    <r>
      <rPr>
        <vertAlign val="superscript"/>
        <sz val="10"/>
        <rFont val="Times New Roman CE"/>
        <family val="1"/>
      </rPr>
      <t xml:space="preserve">2                      </t>
    </r>
    <r>
      <rPr>
        <i/>
        <sz val="10"/>
        <rFont val="Times New Roman CE"/>
        <family val="1"/>
      </rPr>
      <t>usable floor           space in m</t>
    </r>
    <r>
      <rPr>
        <i/>
        <vertAlign val="superscript"/>
        <sz val="10"/>
        <rFont val="Times New Roman CE"/>
        <family val="1"/>
      </rPr>
      <t>2</t>
    </r>
  </si>
  <si>
    <t xml:space="preserve">                           NIEMIESZKALNYCH</t>
  </si>
  <si>
    <t xml:space="preserve">                           BUILDING PERMITS  ISSUED FOR CONSTRUCTION OTHER NON-RESIDENTIAL </t>
  </si>
  <si>
    <t xml:space="preserve">                           BUILDINGS</t>
  </si>
  <si>
    <r>
      <t xml:space="preserve">WOJEWÓDZTWA                  </t>
    </r>
    <r>
      <rPr>
        <i/>
        <sz val="10"/>
        <rFont val="Times New Roman CE"/>
        <family val="1"/>
      </rPr>
      <t xml:space="preserve">  VOIVODSHIPS                         </t>
    </r>
  </si>
  <si>
    <r>
      <t xml:space="preserve">Pozostałe  budynki  niemieszkalne                                                               </t>
    </r>
    <r>
      <rPr>
        <i/>
        <sz val="11"/>
        <rFont val="Times New Roman CE"/>
        <family val="1"/>
      </rPr>
      <t>Other non-residential buildings</t>
    </r>
  </si>
  <si>
    <r>
      <t xml:space="preserve">liczba pozwoleń </t>
    </r>
    <r>
      <rPr>
        <i/>
        <sz val="10.5"/>
        <rFont val="Times New Roman"/>
        <family val="1"/>
      </rPr>
      <t>number                                  of   permits</t>
    </r>
  </si>
  <si>
    <r>
      <t>liczba budynków</t>
    </r>
    <r>
      <rPr>
        <i/>
        <sz val="10.5"/>
        <rFont val="Times New Roman"/>
        <family val="1"/>
      </rPr>
      <t xml:space="preserve"> number                       of   buildings</t>
    </r>
  </si>
  <si>
    <r>
      <t>powierzchnia użytkowa w m</t>
    </r>
    <r>
      <rPr>
        <vertAlign val="superscript"/>
        <sz val="10.5"/>
        <rFont val="Times New Roman"/>
        <family val="1"/>
      </rPr>
      <t xml:space="preserve">2                                      </t>
    </r>
    <r>
      <rPr>
        <i/>
        <sz val="10.5"/>
        <rFont val="Times New Roman"/>
        <family val="1"/>
      </rPr>
      <t>usable floor space                   in m</t>
    </r>
    <r>
      <rPr>
        <vertAlign val="superscript"/>
        <sz val="10.5"/>
        <rFont val="Times New Roman"/>
        <family val="1"/>
      </rPr>
      <t>2</t>
    </r>
  </si>
  <si>
    <t xml:space="preserve">Starachowice . . . . . . . . . . . . . . . . . . . . . </t>
  </si>
  <si>
    <t>Warmińsko-mazurskie. . . .</t>
  </si>
  <si>
    <t xml:space="preserve">Bartoszyce . . . . . . . . . . . . . . . . . . . . . </t>
  </si>
  <si>
    <t xml:space="preserve">Działdowo . . . . . . . . . . . . . . . . . . . . . </t>
  </si>
  <si>
    <t xml:space="preserve">Elbląg . . . . . . . . . . . . . . . . . . . . . </t>
  </si>
  <si>
    <t xml:space="preserve">Ełk . . . . . . . . . . . . . . . . . . . . . </t>
  </si>
  <si>
    <t xml:space="preserve">Giżycko . . . . . . . . . . . . . . . . . . . . . </t>
  </si>
  <si>
    <t xml:space="preserve">Iława . . . . . . . . . . . . . . . . . . . . . </t>
  </si>
  <si>
    <t xml:space="preserve">Kętrzyn . . . . . . . . . . . . . . . . . . . . . </t>
  </si>
  <si>
    <t xml:space="preserve">Mrągowo . . . . . . . . . . . . . . . . . . . . . </t>
  </si>
  <si>
    <t xml:space="preserve">Olsztyn . . . . . . . . . . . . . . . . . . . . . </t>
  </si>
  <si>
    <t xml:space="preserve">Ostróda . . . . . . . . . . . . . . . . . . . . . </t>
  </si>
  <si>
    <t xml:space="preserve">Szczytno . . . . . . . . . . . . . . . . . . . . . </t>
  </si>
  <si>
    <t>Wielkopolskie. . . . . . . . . . . .</t>
  </si>
  <si>
    <t xml:space="preserve">Gniezno . . . . . . . . . . . . . . . . . . . . . </t>
  </si>
  <si>
    <t xml:space="preserve">gdański . . . . . . . . . . . . . . . . . . . . . . . .            </t>
  </si>
  <si>
    <t xml:space="preserve">Gdańsk-Gdynia-Sopot . . . . . . . . . . . . .   </t>
  </si>
  <si>
    <t xml:space="preserve">ŚLĄSKIE . . . . . . . . . . . . . . . . . . . .                             </t>
  </si>
  <si>
    <t xml:space="preserve">częstochowski. . . . . . . . . . . . . . . . . . . . </t>
  </si>
  <si>
    <t xml:space="preserve">bielsko-bialski. . . . . . . . . . . . . . . . . . . . </t>
  </si>
  <si>
    <t xml:space="preserve">centralny śląski . . . . . . . . . . . . . . . . . . .      </t>
  </si>
  <si>
    <t xml:space="preserve">rybnicko-jastrzębski. . . . . . . . . . . . . . . . </t>
  </si>
  <si>
    <t xml:space="preserve">ŚWIĘTOKRZYSKIE. . . . . . . . . . .                    </t>
  </si>
  <si>
    <t xml:space="preserve">świętokrzyski . . . . . . . . . . . . . . . . . . .      </t>
  </si>
  <si>
    <t xml:space="preserve">WARMIŃSKO-MAZURSKIE. . . . . . </t>
  </si>
  <si>
    <t xml:space="preserve">elbląski . . . . . . . . . . . . . . . . . . . . . . . . .              </t>
  </si>
  <si>
    <t xml:space="preserve">olsztyński . . . . . . . . . . . . . . . . . . .             </t>
  </si>
  <si>
    <t xml:space="preserve">ełcki. . . . . . . . . . . . . . . . . . . . . . . .  .               </t>
  </si>
  <si>
    <r>
      <t xml:space="preserve">WYSZCZEGÓLNIENIE </t>
    </r>
    <r>
      <rPr>
        <i/>
        <sz val="10"/>
        <rFont val="Arial"/>
        <family val="0"/>
      </rPr>
      <t>SPECIFICATION</t>
    </r>
  </si>
  <si>
    <r>
      <t xml:space="preserve">Budynki                           </t>
    </r>
    <r>
      <rPr>
        <i/>
        <sz val="10"/>
        <rFont val="Arial"/>
        <family val="0"/>
      </rPr>
      <t>Buildings</t>
    </r>
  </si>
  <si>
    <r>
      <t xml:space="preserve">  Mieszkania </t>
    </r>
    <r>
      <rPr>
        <i/>
        <sz val="10"/>
        <rFont val="Arial"/>
        <family val="0"/>
      </rPr>
      <t xml:space="preserve">Dwellings        </t>
    </r>
    <r>
      <rPr>
        <sz val="10"/>
        <rFont val="Arial"/>
        <family val="0"/>
      </rPr>
      <t xml:space="preserve"> </t>
    </r>
  </si>
  <si>
    <r>
      <t>Izby</t>
    </r>
    <r>
      <rPr>
        <i/>
        <sz val="10"/>
        <rFont val="Arial"/>
        <family val="0"/>
      </rPr>
      <t xml:space="preserve"> Rooms</t>
    </r>
  </si>
  <si>
    <r>
      <t xml:space="preserve">Powierzchnia użytkowa mieszkań w m2                                                     </t>
    </r>
    <r>
      <rPr>
        <i/>
        <sz val="10"/>
        <rFont val="Arial"/>
        <family val="0"/>
      </rPr>
      <t>Usable floor space of dwellings in m2</t>
    </r>
  </si>
  <si>
    <r>
      <t>liczba</t>
    </r>
    <r>
      <rPr>
        <i/>
        <sz val="10"/>
        <rFont val="Arial"/>
        <family val="0"/>
      </rPr>
      <t xml:space="preserve"> number</t>
    </r>
  </si>
  <si>
    <r>
      <t xml:space="preserve"> kubatura                w m3 </t>
    </r>
    <r>
      <rPr>
        <i/>
        <sz val="10"/>
        <rFont val="Arial"/>
        <family val="0"/>
      </rPr>
      <t xml:space="preserve">                  cubic volume in m3      </t>
    </r>
  </si>
  <si>
    <r>
      <t xml:space="preserve">ogółem             </t>
    </r>
    <r>
      <rPr>
        <i/>
        <sz val="10"/>
        <rFont val="Arial"/>
        <family val="0"/>
      </rPr>
      <t>total</t>
    </r>
  </si>
  <si>
    <r>
      <t xml:space="preserve">  przeciętna 1 mieszkania</t>
    </r>
    <r>
      <rPr>
        <i/>
        <sz val="10"/>
        <rFont val="Arial"/>
        <family val="0"/>
      </rPr>
      <t xml:space="preserve"> average per 1 dwelling</t>
    </r>
  </si>
  <si>
    <r>
      <t xml:space="preserve">   41  i więcej </t>
    </r>
    <r>
      <rPr>
        <i/>
        <sz val="10"/>
        <rFont val="Arial"/>
        <family val="0"/>
      </rPr>
      <t>(and more).</t>
    </r>
    <r>
      <rPr>
        <sz val="10"/>
        <rFont val="Arial"/>
        <family val="0"/>
      </rPr>
      <t xml:space="preserve"> . . . . . . . . . . . . . . . . . . . . . . </t>
    </r>
  </si>
  <si>
    <r>
      <t>TABL. 5(24).  BUDYNKI  MIESZKALNE  NOWE</t>
    </r>
    <r>
      <rPr>
        <i/>
        <vertAlign val="superscript"/>
        <sz val="10"/>
        <rFont val="Arial"/>
        <family val="2"/>
      </rPr>
      <t>a</t>
    </r>
    <r>
      <rPr>
        <vertAlign val="superscript"/>
        <sz val="10"/>
        <rFont val="Arial"/>
        <family val="2"/>
      </rPr>
      <t xml:space="preserve"> </t>
    </r>
    <r>
      <rPr>
        <sz val="10"/>
        <rFont val="Arial"/>
        <family val="2"/>
      </rPr>
      <t xml:space="preserve">ODDANE  DO  UŻYTKOWANIA  WEDŁUG  LICZBY  </t>
    </r>
  </si>
  <si>
    <r>
      <t xml:space="preserve">                  NEW RESIDENTIAL BUILDINGS</t>
    </r>
    <r>
      <rPr>
        <vertAlign val="superscript"/>
        <sz val="10"/>
        <rFont val="Arial"/>
        <family val="2"/>
      </rPr>
      <t>a</t>
    </r>
    <r>
      <rPr>
        <sz val="10"/>
        <rFont val="Arial"/>
        <family val="0"/>
      </rPr>
      <t xml:space="preserve"> COMPLETED BY NUMBER OF DWELLINGS </t>
    </r>
  </si>
  <si>
    <r>
      <t xml:space="preserve">                    NEW RESIDENTIAL BUILDINGS</t>
    </r>
    <r>
      <rPr>
        <vertAlign val="superscript"/>
        <sz val="10"/>
        <rFont val="Arial"/>
        <family val="2"/>
      </rPr>
      <t>a</t>
    </r>
    <r>
      <rPr>
        <sz val="10"/>
        <rFont val="Arial"/>
        <family val="2"/>
      </rPr>
      <t xml:space="preserve"> COMPLETED BY NUMBER OF DWELLINGS </t>
    </r>
  </si>
  <si>
    <r>
      <t xml:space="preserve">                   NEW RESIDENTIAL BUILDINGS</t>
    </r>
    <r>
      <rPr>
        <vertAlign val="superscript"/>
        <sz val="10"/>
        <rFont val="Arial"/>
        <family val="2"/>
      </rPr>
      <t>a</t>
    </r>
    <r>
      <rPr>
        <sz val="10"/>
        <rFont val="Arial"/>
        <family val="2"/>
      </rPr>
      <t xml:space="preserve"> COMPLETED BY VOIVODSHIPS (cont.)</t>
    </r>
  </si>
  <si>
    <r>
      <t xml:space="preserve">Ogółem </t>
    </r>
    <r>
      <rPr>
        <i/>
        <sz val="10"/>
        <rFont val="Arial"/>
        <family val="0"/>
      </rPr>
      <t>Total</t>
    </r>
  </si>
  <si>
    <r>
      <t xml:space="preserve">41 i więcej </t>
    </r>
    <r>
      <rPr>
        <i/>
        <sz val="10"/>
        <rFont val="Arial"/>
        <family val="0"/>
      </rPr>
      <t>and more</t>
    </r>
  </si>
  <si>
    <r>
      <t xml:space="preserve">ogółem  </t>
    </r>
    <r>
      <rPr>
        <i/>
        <sz val="10"/>
        <rFont val="Arial"/>
        <family val="0"/>
      </rPr>
      <t xml:space="preserve">total. </t>
    </r>
    <r>
      <rPr>
        <sz val="10"/>
        <rFont val="Arial"/>
        <family val="0"/>
      </rPr>
      <t xml:space="preserve">. . . . . . . . . . . . . . . . . . . . </t>
    </r>
  </si>
  <si>
    <r>
      <t xml:space="preserve">miasta </t>
    </r>
    <r>
      <rPr>
        <i/>
        <sz val="10"/>
        <rFont val="Arial"/>
        <family val="0"/>
      </rPr>
      <t xml:space="preserve"> urban areas. .</t>
    </r>
    <r>
      <rPr>
        <sz val="10"/>
        <rFont val="Arial"/>
        <family val="0"/>
      </rPr>
      <t xml:space="preserve"> . . . . . . . . . . . . . . . . . . . . . . </t>
    </r>
  </si>
  <si>
    <r>
      <t xml:space="preserve">wieś </t>
    </r>
    <r>
      <rPr>
        <i/>
        <sz val="10"/>
        <rFont val="Arial"/>
        <family val="0"/>
      </rPr>
      <t>rural areas</t>
    </r>
    <r>
      <rPr>
        <sz val="10"/>
        <rFont val="Arial"/>
        <family val="0"/>
      </rPr>
      <t xml:space="preserve">. . . . . . . . . . . . . . . . . . . . . . . </t>
    </r>
  </si>
  <si>
    <r>
      <t>Cubic volume in m</t>
    </r>
    <r>
      <rPr>
        <i/>
        <sz val="10"/>
        <rFont val="Arial"/>
        <family val="0"/>
      </rPr>
      <t>3</t>
    </r>
  </si>
  <si>
    <r>
      <t>Usable floor space of dwellings in m</t>
    </r>
    <r>
      <rPr>
        <i/>
        <sz val="10"/>
        <rFont val="Arial"/>
        <family val="0"/>
      </rPr>
      <t>2</t>
    </r>
  </si>
  <si>
    <r>
      <t>Average usable floor space of dwellings in m</t>
    </r>
    <r>
      <rPr>
        <i/>
        <sz val="10"/>
        <rFont val="Arial"/>
        <family val="0"/>
      </rPr>
      <t>2</t>
    </r>
  </si>
  <si>
    <r>
      <t>TABL.  6(25).   BUDYNKI  MIESZKALNE  NOWE</t>
    </r>
    <r>
      <rPr>
        <i/>
        <vertAlign val="superscript"/>
        <sz val="10"/>
        <rFont val="Arial"/>
        <family val="2"/>
      </rPr>
      <t>a</t>
    </r>
    <r>
      <rPr>
        <sz val="10"/>
        <rFont val="Arial"/>
        <family val="2"/>
      </rPr>
      <t xml:space="preserve">  ODDANE  DO  UŻYTKOWANIA  W BUDOWNICTWIE  </t>
    </r>
  </si>
  <si>
    <r>
      <t xml:space="preserve">                     NEW RESIDENTIAL BUILDINGS</t>
    </r>
    <r>
      <rPr>
        <i/>
        <vertAlign val="superscript"/>
        <sz val="10"/>
        <rFont val="Arial"/>
        <family val="2"/>
      </rPr>
      <t xml:space="preserve">a  </t>
    </r>
    <r>
      <rPr>
        <i/>
        <sz val="10"/>
        <rFont val="Arial"/>
        <family val="0"/>
      </rPr>
      <t xml:space="preserve">COMPLETED IN THE PRIVATE CONSTRUCTION </t>
    </r>
  </si>
  <si>
    <r>
      <t>Kubatura budynków w m</t>
    </r>
    <r>
      <rPr>
        <sz val="10"/>
        <rFont val="Arial"/>
        <family val="2"/>
      </rPr>
      <t>3</t>
    </r>
  </si>
  <si>
    <r>
      <t>Powierzchnia użytkowa mieszkań w m</t>
    </r>
    <r>
      <rPr>
        <sz val="10"/>
        <rFont val="Arial"/>
        <family val="2"/>
      </rPr>
      <t>2</t>
    </r>
  </si>
  <si>
    <r>
      <t>Przeciętna powierzchnia użytkowa 1 mieszkania w m</t>
    </r>
    <r>
      <rPr>
        <sz val="10"/>
        <rFont val="Arial"/>
        <family val="2"/>
      </rPr>
      <t>2</t>
    </r>
  </si>
  <si>
    <r>
      <t xml:space="preserve">                   NEW RESIDENTIAL BUILDINGS</t>
    </r>
    <r>
      <rPr>
        <vertAlign val="superscript"/>
        <sz val="10"/>
        <rFont val="Arial"/>
        <family val="2"/>
      </rPr>
      <t xml:space="preserve">a </t>
    </r>
    <r>
      <rPr>
        <sz val="10"/>
        <rFont val="Arial"/>
        <family val="2"/>
      </rPr>
      <t xml:space="preserve">COMPLETED BY VOIVODSHIPS </t>
    </r>
  </si>
  <si>
    <r>
      <t>TABL.  4(23).  BUDYNKI MIESZKALNE NOWE</t>
    </r>
    <r>
      <rPr>
        <vertAlign val="superscript"/>
        <sz val="10"/>
        <rFont val="Arial"/>
        <family val="2"/>
      </rPr>
      <t xml:space="preserve">a </t>
    </r>
    <r>
      <rPr>
        <sz val="10"/>
        <rFont val="Arial"/>
        <family val="2"/>
      </rPr>
      <t xml:space="preserve"> ODDANE DO  UŻYTKOWANIA WEDŁUG WOJEWÓDZTW </t>
    </r>
  </si>
  <si>
    <r>
      <t xml:space="preserve">Mieszkania </t>
    </r>
    <r>
      <rPr>
        <i/>
        <sz val="10"/>
        <rFont val="Arial"/>
        <family val="0"/>
      </rPr>
      <t>Dwellings</t>
    </r>
  </si>
  <si>
    <r>
      <t xml:space="preserve">Izby </t>
    </r>
    <r>
      <rPr>
        <i/>
        <sz val="10"/>
        <rFont val="Arial"/>
        <family val="0"/>
      </rPr>
      <t>Rooms</t>
    </r>
  </si>
  <si>
    <r>
      <t xml:space="preserve">Powierzchnia użytkowa  mieszkań w m2                                                                      </t>
    </r>
  </si>
  <si>
    <r>
      <t xml:space="preserve"> kubatura      w m3 </t>
    </r>
    <r>
      <rPr>
        <i/>
        <sz val="10"/>
        <rFont val="Arial"/>
        <family val="0"/>
      </rPr>
      <t xml:space="preserve">   cubic volume in m3      </t>
    </r>
  </si>
  <si>
    <r>
      <t>Usable floor space of                         dwellings in m</t>
    </r>
    <r>
      <rPr>
        <i/>
        <sz val="10"/>
        <rFont val="Arial"/>
        <family val="0"/>
      </rPr>
      <t>2</t>
    </r>
  </si>
  <si>
    <r>
      <t xml:space="preserve"> O G Ó Ł E M </t>
    </r>
    <r>
      <rPr>
        <i/>
        <sz val="10"/>
        <rFont val="Arial"/>
        <family val="0"/>
      </rPr>
      <t xml:space="preserve"> . . . . . </t>
    </r>
  </si>
  <si>
    <r>
      <t xml:space="preserve">      200 i więcej </t>
    </r>
    <r>
      <rPr>
        <i/>
        <sz val="10"/>
        <rFont val="Arial"/>
        <family val="0"/>
      </rPr>
      <t>and more. . . . . . . .</t>
    </r>
    <r>
      <rPr>
        <sz val="10"/>
        <rFont val="Arial"/>
        <family val="0"/>
      </rPr>
      <t xml:space="preserve"> . . . . . . . . . . . .</t>
    </r>
  </si>
  <si>
    <r>
      <t xml:space="preserve">Miasta </t>
    </r>
    <r>
      <rPr>
        <i/>
        <sz val="10"/>
        <rFont val="Arial"/>
        <family val="0"/>
      </rPr>
      <t>Urban areas</t>
    </r>
    <r>
      <rPr>
        <b/>
        <sz val="10"/>
        <rFont val="Arial"/>
        <family val="0"/>
      </rPr>
      <t>. . . . . . . . . . . . . . . . . . . . . . . . .  .</t>
    </r>
  </si>
  <si>
    <r>
      <t>Wieś</t>
    </r>
    <r>
      <rPr>
        <i/>
        <sz val="10"/>
        <rFont val="Arial"/>
        <family val="0"/>
      </rPr>
      <t xml:space="preserve"> Rural areas</t>
    </r>
    <r>
      <rPr>
        <b/>
        <sz val="10"/>
        <rFont val="Arial"/>
        <family val="0"/>
      </rPr>
      <t>. . . . . . . . . . . . . . . . . . . . . . . . . . .</t>
    </r>
  </si>
  <si>
    <r>
      <t>TABL.  7(26).  BUDYNKI  MIESZKALNE  NOWE</t>
    </r>
    <r>
      <rPr>
        <i/>
        <vertAlign val="superscript"/>
        <sz val="10"/>
        <rFont val="Arial"/>
        <family val="2"/>
      </rPr>
      <t>a</t>
    </r>
    <r>
      <rPr>
        <vertAlign val="superscript"/>
        <sz val="10"/>
        <rFont val="Arial"/>
        <family val="2"/>
      </rPr>
      <t xml:space="preserve">  </t>
    </r>
    <r>
      <rPr>
        <sz val="10"/>
        <rFont val="Arial"/>
        <family val="2"/>
      </rPr>
      <t xml:space="preserve">ODDANE  DO  UŻYTKOWANIA  WEDŁUG  LICZBY </t>
    </r>
  </si>
  <si>
    <r>
      <t xml:space="preserve">                   NEW RESIDENTIAL BUILDINGS</t>
    </r>
    <r>
      <rPr>
        <i/>
        <vertAlign val="superscript"/>
        <sz val="10"/>
        <rFont val="Arial"/>
        <family val="2"/>
      </rPr>
      <t xml:space="preserve">a </t>
    </r>
    <r>
      <rPr>
        <i/>
        <sz val="10"/>
        <rFont val="Arial"/>
        <family val="0"/>
      </rPr>
      <t>COMPLETED BY NUMBER OF ROOMS</t>
    </r>
  </si>
  <si>
    <t xml:space="preserve">   average per 1 dwelling</t>
  </si>
  <si>
    <t xml:space="preserve"> Lubelskie . . . . . . . . . . . . . . . . . . . . </t>
  </si>
  <si>
    <t xml:space="preserve"> Lubuskie . . . . . . . . . . . . . . . . . . . . .</t>
  </si>
  <si>
    <t xml:space="preserve">                      PRZEZNACZONYM NA SPRZEDAŻ LUB WYNAJEM</t>
  </si>
  <si>
    <t xml:space="preserve">   reservoirs, silos and warehouses</t>
  </si>
  <si>
    <t>Ogólnodostępne obiekty kultury, budynki o charakterze edukacyjnym, budynki szpitali i opieki medycznej oraz budynki kultury fizycznej</t>
  </si>
  <si>
    <t>Buildings for public entertainment, education or hospital and institutnional care buildings</t>
  </si>
  <si>
    <t xml:space="preserve">   ogólnodostępne obiekty kulturalne. . . . . . . . . . . . . . . . . . . </t>
  </si>
  <si>
    <t xml:space="preserve">   public entertainment buildings</t>
  </si>
  <si>
    <t xml:space="preserve">   budynki muzeów i bibliotek. . . . . . . . . . . . . . . . . . . . . . </t>
  </si>
  <si>
    <t xml:space="preserve">    museums and libraries</t>
  </si>
  <si>
    <t xml:space="preserve">   budynki szkół i instytucji badawczych. . . . . . . . . . . . . </t>
  </si>
  <si>
    <t xml:space="preserve">   schools, university and research buildings</t>
  </si>
  <si>
    <t xml:space="preserve">   budynki szpitali i zakładów opieki medycznej. . . . . . . . </t>
  </si>
  <si>
    <t xml:space="preserve">   hospitals or institutional care buildings</t>
  </si>
  <si>
    <t xml:space="preserve">   budynki kultury fizycznej. . . . . . . . . . . . . . . . . . . . . . . .</t>
  </si>
  <si>
    <t xml:space="preserve">   sports halls</t>
  </si>
  <si>
    <t>Produkcja budowlano-montażowa w tys. zł                                       Construction and assembly production in thous. zl</t>
  </si>
  <si>
    <t>Przeciętne zatrudnienie w osobach            Average paid employment   in              presons</t>
  </si>
  <si>
    <t>a Domy letnie i domki wypoczynkowe oraz rezydencje wiejskie</t>
  </si>
  <si>
    <r>
      <t>kubatura            w  m</t>
    </r>
    <r>
      <rPr>
        <vertAlign val="superscript"/>
        <sz val="10"/>
        <rFont val="Arial"/>
        <family val="2"/>
      </rPr>
      <t xml:space="preserve">3 </t>
    </r>
    <r>
      <rPr>
        <sz val="10"/>
        <rFont val="Arial"/>
        <family val="2"/>
      </rPr>
      <t xml:space="preserve">        </t>
    </r>
    <r>
      <rPr>
        <i/>
        <sz val="10"/>
        <rFont val="Arial"/>
        <family val="2"/>
      </rPr>
      <t xml:space="preserve">   cubic volume      in m</t>
    </r>
    <r>
      <rPr>
        <i/>
        <vertAlign val="superscript"/>
        <sz val="10"/>
        <rFont val="Arial"/>
        <family val="2"/>
      </rPr>
      <t>3</t>
    </r>
  </si>
  <si>
    <t xml:space="preserve">lubelski. . . . . . . . . . . . . . . . . . . . . . . .               </t>
  </si>
  <si>
    <t xml:space="preserve">LUBUSKIE . . . . . . . . . . . . . . . .   . </t>
  </si>
  <si>
    <t xml:space="preserve">gorzowski . . . . . . . . . . . . . . . . . . . . .             </t>
  </si>
  <si>
    <t xml:space="preserve">zielonogórski. . . . . . . . . . . . . . . . . .          </t>
  </si>
  <si>
    <t xml:space="preserve">ŁÓDZKIE. . . . . . . . . . . . . . . . . .                               </t>
  </si>
  <si>
    <t xml:space="preserve">łódzki. . . . . . . . . . . . . . . . . . . . . . . . . .              </t>
  </si>
  <si>
    <t xml:space="preserve">piotrkowsko-skierniewicki. . . . . . .  </t>
  </si>
  <si>
    <t xml:space="preserve">m. Łódź. . . . . . . . . . . . . . . . . . . . . . .               </t>
  </si>
  <si>
    <t xml:space="preserve">MAŁOPOLSKIE. . . . . . . . . . . . . .                         </t>
  </si>
  <si>
    <t xml:space="preserve">krakowsko-tarnowski. . . . . . . . . .    </t>
  </si>
  <si>
    <t xml:space="preserve">nowosądecki . . . . . . . . . . . . . . . . . . .          </t>
  </si>
  <si>
    <t xml:space="preserve">m. Kraków . . . . . . . . . . . . . . . . . . . .             </t>
  </si>
  <si>
    <t xml:space="preserve">MAZOWIECKIE. . . . . . . . . . . . . . . . .                          </t>
  </si>
  <si>
    <t xml:space="preserve">ciechanowsko-płocki . . . . . . . . . .    </t>
  </si>
  <si>
    <t xml:space="preserve">ostrołęcko-siedlecki . . . . . . . . . . . . . .   </t>
  </si>
  <si>
    <t xml:space="preserve">warszawski. . . . . . . . . . . . . . . . . . . . .         </t>
  </si>
  <si>
    <t xml:space="preserve">radomski . . . . . . . . . . . . . . . . . . . . .           </t>
  </si>
  <si>
    <t xml:space="preserve">m. Warszawa . . . . . . . . . . . . . . . .  . . .          </t>
  </si>
  <si>
    <t xml:space="preserve">OPOLSKIE. . . . . . . . . . . . . . . . . . .                             </t>
  </si>
  <si>
    <t xml:space="preserve">                          PUBLIC  ENTERTAINMENT BUILDINGS, MUSEUMS AND LIBRARIES AND EDUCATION BUILDINGS </t>
  </si>
  <si>
    <t xml:space="preserve">                          COMPLETED BY VOIVODSHIPS </t>
  </si>
  <si>
    <t>Dolnośląskie…………………………………..</t>
  </si>
  <si>
    <t>Lubelskie……………………………………….</t>
  </si>
  <si>
    <t>Lubuskie………………………………………</t>
  </si>
  <si>
    <t>Małopolskie………………………………………</t>
  </si>
  <si>
    <t>Mazowieckie………………………………………</t>
  </si>
  <si>
    <t>Opolskie………………………………………</t>
  </si>
  <si>
    <t>Podkarpackie………………………………………</t>
  </si>
  <si>
    <t>Pomorskie………………………………………</t>
  </si>
  <si>
    <t>Śląskie………………………………………</t>
  </si>
  <si>
    <t>Świętokrzyskie………………………………………</t>
  </si>
  <si>
    <t>Warmińsko-mazurskie………………………………………</t>
  </si>
  <si>
    <t>Wielkopolskie………………………………………</t>
  </si>
  <si>
    <t>Zachodniopomorskie………………………………………</t>
  </si>
  <si>
    <t xml:space="preserve">                          FIZYCZNEJ ODDANE DO UŻYTKOWANIA WEDŁUG WOJEWÓDZTW </t>
  </si>
  <si>
    <t xml:space="preserve">                          HOSPITAL OR INSTITUTIONAL CARE BUILDINGS AND SPORTS HALLS COMPLETED BY </t>
  </si>
  <si>
    <t xml:space="preserve">                          VOIVODSHIPS</t>
  </si>
  <si>
    <t>Dolnośląskie………………………….</t>
  </si>
  <si>
    <t>Kujawsko-pomorskie…………………………</t>
  </si>
  <si>
    <t>Lubelskie……………………………..</t>
  </si>
  <si>
    <t>Lubuskie……………………………..</t>
  </si>
  <si>
    <t>Łódzkie……………………………….</t>
  </si>
  <si>
    <t>Małopolskie…………………………</t>
  </si>
  <si>
    <t>Mazowieckie…………………………</t>
  </si>
  <si>
    <t>WAŻNIEJSZE DANE O MIESZKANIACH ODDANYCH DO UŻYTKOWANIA (1960-2007)</t>
  </si>
  <si>
    <t xml:space="preserve">  MAJOR DATA ON DWELLINGS COMPLETED (1960-2007)</t>
  </si>
  <si>
    <t xml:space="preserve">Produkcja budowlano-montażowa według rodzajów obiektów budowlanych -wykonywanie robót budowlanych wykończeniowych                                                                                                                                          </t>
  </si>
  <si>
    <t>Construction and assembly production by type of constructions - building of constructions, civil engineering</t>
  </si>
  <si>
    <t xml:space="preserve">Produkcja budowlano-montażowa według rodzajów obiektów budowlanych - wznoszenie budynków i budowli, inżynieria lądowa i wodna                                                                                                                                                 </t>
  </si>
  <si>
    <t>Buildings completed by type of buildings (total)</t>
  </si>
  <si>
    <t>BUILDING PERMITS ISSUED FOR CONSTRUCTION OF NEW  BUILDINGS AND DWELLINGS IN WHICH CONSTRUCTION HAS BEGUN</t>
  </si>
  <si>
    <t xml:space="preserve">                           COMMUNITIES AND NON-RESIDENTIAL BUILDINGS COMPLETED BY REGIONS </t>
  </si>
  <si>
    <t xml:space="preserve">CENTRALNY…………………..   </t>
  </si>
  <si>
    <t xml:space="preserve">POŁUDNIOWY………………...   </t>
  </si>
  <si>
    <t xml:space="preserve">WSCHODNI…………………….  </t>
  </si>
  <si>
    <t>PÓŁNOCNO-ZACHODNI………</t>
  </si>
  <si>
    <t>POŁUDNIOWO-ZACHODNI…..</t>
  </si>
  <si>
    <t xml:space="preserve">                          OTHER NON-RESIDENTIAL BUILDINGS, OF WHICH BUILDINGS USED AS PLACES OF WORSHIP AND</t>
  </si>
  <si>
    <t xml:space="preserve">                          FOR RELIGIOUS ACTIVITIES COMPLETED BY VOIVODSHIPS</t>
  </si>
  <si>
    <t>Dolnośląskie……………………………….</t>
  </si>
  <si>
    <t>Kujawsko-pomorskie……………………..</t>
  </si>
  <si>
    <t>Lubelskie…………………………………..</t>
  </si>
  <si>
    <t>Lubuskie…………………………………..</t>
  </si>
  <si>
    <t>Łódzkie…………………………………….</t>
  </si>
  <si>
    <t>Opolskie………………………………….</t>
  </si>
  <si>
    <t>Podlaskie………………………………….</t>
  </si>
  <si>
    <t>Pomorskie………………………………….</t>
  </si>
  <si>
    <t>Śląskie…………………………………….</t>
  </si>
  <si>
    <t>Świętokrzyskie………………………………….</t>
  </si>
  <si>
    <t>Warmińsko-mazurskie………………………………….</t>
  </si>
  <si>
    <t>Wielkopolskie………………………………….</t>
  </si>
  <si>
    <t>Zachodniopomorskie………………………………….</t>
  </si>
  <si>
    <t xml:space="preserve">                    DWELLINGS COMPLETED BY FORMS OF CONSTRUCTION</t>
  </si>
  <si>
    <t xml:space="preserve">P O L S K A . . . . . . . . . . . . . . . . . . . . . . . . . . . . . </t>
  </si>
  <si>
    <t xml:space="preserve">       miasta . . . . . . . . . . . . . . . . . . . . . . . . . . . .</t>
  </si>
  <si>
    <t xml:space="preserve">       urban areas</t>
  </si>
  <si>
    <t xml:space="preserve">2007 . . . . . . . . . . . . . . . . . . . . </t>
  </si>
  <si>
    <t xml:space="preserve">                  -</t>
  </si>
  <si>
    <t xml:space="preserve">    complex constructions on</t>
  </si>
  <si>
    <t xml:space="preserve">    terenach przemysłowych . . . . . . . . . . . . . . </t>
  </si>
  <si>
    <t xml:space="preserve">       industrial sites</t>
  </si>
  <si>
    <t xml:space="preserve">    sport and recreations</t>
  </si>
  <si>
    <t xml:space="preserve">   budowle sportowe i rekreacyjne . . . . . . . . . . . . . . . . . . . . .</t>
  </si>
  <si>
    <t xml:space="preserve">       constructions</t>
  </si>
  <si>
    <t xml:space="preserve">   obiekty pozostałe, gdzie indziej </t>
  </si>
  <si>
    <t xml:space="preserve">    other civil engineering works</t>
  </si>
  <si>
    <t xml:space="preserve">       not elsewhere classified</t>
  </si>
  <si>
    <t xml:space="preserve">    OF WHICH</t>
  </si>
  <si>
    <t>PRZYGOTOWANIE TERENU</t>
  </si>
  <si>
    <t>SITE PREPARATION</t>
  </si>
  <si>
    <t xml:space="preserve">    budynki handlowo-usługowe. . . . . . . </t>
  </si>
  <si>
    <t xml:space="preserve">    ogólnodostępne obiekty kulturalne, </t>
  </si>
  <si>
    <t xml:space="preserve">2001 . . . . . . . . . . . . . . . . . . . . </t>
  </si>
  <si>
    <t>2002 . . . . . . . . . . . . . . . . . . . . .</t>
  </si>
  <si>
    <t xml:space="preserve">              -</t>
  </si>
  <si>
    <t xml:space="preserve">                -</t>
  </si>
  <si>
    <t xml:space="preserve">obiekty  zabytkowe i archeolog. dobra kultury . . . . . . . . . . . . . . . . . . </t>
  </si>
  <si>
    <t>archeological excaviations and prehistoric sites</t>
  </si>
  <si>
    <t>-</t>
  </si>
  <si>
    <t xml:space="preserve">    3. . . . . . . . . . . . . . . . . . . . . . . . . . .</t>
  </si>
  <si>
    <t>14. . . . . . . . . . . . . . . . . . . . . . . . .</t>
  </si>
  <si>
    <t>23. . . . . . . . . . . . . . . . . . . . . . . . .</t>
  </si>
  <si>
    <t>15. . . . . . . . . . . . . . . . . . . . . . . . .</t>
  </si>
  <si>
    <t xml:space="preserve"> -</t>
  </si>
  <si>
    <t>a - 2007</t>
  </si>
  <si>
    <t>b - 2006</t>
  </si>
  <si>
    <t>c - 2006 = 100</t>
  </si>
  <si>
    <r>
      <t xml:space="preserve">a </t>
    </r>
    <r>
      <rPr>
        <sz val="9"/>
        <rFont val="Arial"/>
        <family val="2"/>
      </rPr>
      <t xml:space="preserve">Bez budynków zbiorowego zamieszkania </t>
    </r>
    <r>
      <rPr>
        <i/>
        <sz val="9"/>
        <rFont val="Arial"/>
        <family val="2"/>
      </rPr>
      <t>b</t>
    </r>
    <r>
      <rPr>
        <sz val="9"/>
        <rFont val="Arial"/>
        <family val="2"/>
      </rPr>
      <t xml:space="preserve"> Łącznie z tymi częściami budynków mieszkalnych realizowanych etapami, które nie były oddawane do użytkowania jako części pierwsze (liczba mieszkań - 2020; liczba izb - 7775; powierzchnia użytkowa - 9802918m</t>
    </r>
    <r>
      <rPr>
        <vertAlign val="superscript"/>
        <sz val="9"/>
        <rFont val="Arial"/>
        <family val="2"/>
      </rPr>
      <t>2</t>
    </r>
    <r>
      <rPr>
        <sz val="9"/>
        <rFont val="Arial"/>
        <family val="2"/>
      </rPr>
      <t>; przeciętna powierzchnia 1 mieszkania - 144,5 m</t>
    </r>
    <r>
      <rPr>
        <vertAlign val="superscript"/>
        <sz val="9"/>
        <rFont val="Arial"/>
        <family val="2"/>
      </rPr>
      <t>2</t>
    </r>
    <r>
      <rPr>
        <sz val="9"/>
        <rFont val="Arial"/>
        <family val="2"/>
      </rPr>
      <t>) - patrz pkt 30 uwag metodycznych</t>
    </r>
  </si>
  <si>
    <r>
      <t>a Excluding residences for communities b Including these parts of new residential buildings realised in stages which have not been completed as a first part (number of dwellings - 2020; number of rooms - 7775; usable floor space -  9802918m</t>
    </r>
    <r>
      <rPr>
        <i/>
        <vertAlign val="superscript"/>
        <sz val="9"/>
        <rFont val="Arial"/>
        <family val="2"/>
      </rPr>
      <t>2</t>
    </r>
    <r>
      <rPr>
        <i/>
        <sz val="9"/>
        <rFont val="Arial"/>
        <family val="2"/>
      </rPr>
      <t>; average usable floor space per 1 dwelling - 144,5m</t>
    </r>
    <r>
      <rPr>
        <i/>
        <vertAlign val="superscript"/>
        <sz val="9"/>
        <rFont val="Arial"/>
        <family val="2"/>
      </rPr>
      <t>2</t>
    </r>
    <r>
      <rPr>
        <i/>
        <sz val="9"/>
        <rFont val="Arial"/>
        <family val="2"/>
      </rPr>
      <t>) - see methodological notes point 30</t>
    </r>
  </si>
  <si>
    <t>Świętokrzyskie. . . . . . . . . . . . . . . . . . . . . . . . . . . . . . .</t>
  </si>
  <si>
    <t>Kujawsko-pomorskie. . . . . . . . . . . . . . . . . . . . .</t>
  </si>
  <si>
    <t>Lubelskie. . . . . . . . . . . . . . . . . . . . . . . . . . . . . . .</t>
  </si>
  <si>
    <t>Lubuskie. . . . . . . . . . . . . . . . . . . . . . . . . . . . . .</t>
  </si>
  <si>
    <t>Łódzkie. . . . . . . . . . . . . . . . . . . . . . . . . . . . . . .</t>
  </si>
  <si>
    <t>Małopolskie. . . . . . . . . . . . . . . . . . . . . . . . . . .</t>
  </si>
  <si>
    <t xml:space="preserve">Mazowieckie. . . . . . . . . . . . . . . . . . . . . . . . . . </t>
  </si>
  <si>
    <t>Opolskie. . . . . . . . . . . . . . . . . . . . . . . . . . . . . .</t>
  </si>
  <si>
    <t xml:space="preserve">Podkarpackie. . . . . . . . . . . . . . . . . . . . . . . . . . </t>
  </si>
  <si>
    <t xml:space="preserve">                            DWELLINGS COMPLETED BY NUMBER OF ROOMS IN THE DWELLING</t>
  </si>
  <si>
    <t xml:space="preserve">                           (EXCLUDING PRIVATE CONSTRUCTION)</t>
  </si>
  <si>
    <t xml:space="preserve">O liczbie izb   </t>
  </si>
  <si>
    <t>With specified number of rooms</t>
  </si>
  <si>
    <t xml:space="preserve">Dolnośląskie. . . . . . . . . . . . . . </t>
  </si>
  <si>
    <t>Kujawsko-pomorskie. . . . . . .  .</t>
  </si>
  <si>
    <t>Lubelskie. . . . . . . . . . . . . . . . .  .</t>
  </si>
  <si>
    <t xml:space="preserve">Lubuskie. . . . . . . . . . . . . . . . . . </t>
  </si>
  <si>
    <t xml:space="preserve">Łódzkie. . . . . . . . . . . . . . . . . . . </t>
  </si>
  <si>
    <t xml:space="preserve">O G Ó Ł E M . . . . . . . . . . . . . . . . . . . . . . . . . . . . . . . . . . . . . . . . . . . </t>
  </si>
  <si>
    <t>Budynki mieszkalne . . . . . . . . . . . . . . . . . . . . . . . . . . . . . . . .</t>
  </si>
  <si>
    <t>Wznoszenie budynków i budowli; inżynieria</t>
  </si>
  <si>
    <t xml:space="preserve">Własność samorządu terytorialnego . . . . . . . . . . </t>
  </si>
  <si>
    <t xml:space="preserve">O G Ó Ł E M. . . . . . . . . . . . . . . . . . . . . . . . . . . . . . </t>
  </si>
  <si>
    <t xml:space="preserve">Przygotowanie  terenu pod budowę. . . . . . . . . .   </t>
  </si>
  <si>
    <t xml:space="preserve">Wykonywanie instalacji budowlanych. . . . . . . </t>
  </si>
  <si>
    <t xml:space="preserve">Sektor publiczny . . . . . . . . . . . . . . . . . . . . . . . . . . </t>
  </si>
  <si>
    <t xml:space="preserve">Własność państwowa. . . . . . . . . . . . . . . . . . . . . . </t>
  </si>
  <si>
    <t xml:space="preserve">Sektor prywatny . . . . . . . . . . . . . . . . . . . . . . . . . . . </t>
  </si>
  <si>
    <t xml:space="preserve">     spółdzielcza . . . . . . . . . . . . . . . . . . . . . . . . . . . .</t>
  </si>
  <si>
    <t xml:space="preserve">     osób fizycznych . . . . . . . . . . . . . . . . . . . . . . . . </t>
  </si>
  <si>
    <t xml:space="preserve">     spółek . . . . . . . . . . . . . . . . . . . . . . . . . . . . . . . . . . . </t>
  </si>
  <si>
    <t xml:space="preserve">                    AVERAGE PAID EMPLOYMENT</t>
  </si>
  <si>
    <t xml:space="preserve">O G Ó Ł E M. . . . . . . . . . . . . . . . . . . . . . . . . . . . . . . . . . . . . . . </t>
  </si>
  <si>
    <t xml:space="preserve">Przygotowanie  terenu pod budowę. . . . . . . . . . . . . . . . . </t>
  </si>
  <si>
    <t xml:space="preserve">     lądowa i wodna . . . . . . . . . . . . . . . . . . . . . . . . . . . . . . . . </t>
  </si>
  <si>
    <t>Building constructions; civil engineering</t>
  </si>
  <si>
    <t xml:space="preserve">Wykonywanie instalacji budowlanych. . . . . . . . . . . . . . . </t>
  </si>
  <si>
    <t xml:space="preserve">     wykończeniowych . . . . . . . . . . . . . . . . . . . . . . . . . . . . . </t>
  </si>
  <si>
    <t xml:space="preserve">Sektor publiczny . . . . . . . . . . . . . . . . . . . . . . . . . . . . . . . . . . . </t>
  </si>
  <si>
    <t xml:space="preserve">Własność państwowa. . . . . . . . . . . . . . . . . . . . . . . . . . . . . </t>
  </si>
  <si>
    <t xml:space="preserve">Własność samorządu terytorialnego . . . . . . . . . . . . . . . . </t>
  </si>
  <si>
    <t xml:space="preserve">Własność mieszana . . . . . . . . . . . . . . . . . . . . . . . . . . . . . . . . . </t>
  </si>
  <si>
    <t>Sektor prywatny . . . . . . . . . . . . . . . . . . . . . . . . . . . . . . . . .</t>
  </si>
  <si>
    <t>Własność prywatna krajowa . . . . . . . . . . . . . . . . . . . . . . .</t>
  </si>
  <si>
    <t xml:space="preserve">     spółdzielcza . . . . . . . . . . . . . . . . . . . . . . . . . . . . . . . . . . .</t>
  </si>
  <si>
    <t xml:space="preserve">     osób fizycznych . . . . . . . . . . . . . . . . . . . . . . . . . . . . . . .</t>
  </si>
  <si>
    <t xml:space="preserve">     spółek . . . . . . . . . . . . . . . . . . . . . . . . . . . . . . . . . . . . . . . .</t>
  </si>
  <si>
    <t xml:space="preserve">Własność zagraniczna . . . . . . . . . . . . . . . . . . . . . . . . . . . . . . </t>
  </si>
  <si>
    <t xml:space="preserve">Własność mieszana . . . . . . . . . . . . . . . . . . . . . . . . . . . . . . . .    </t>
  </si>
  <si>
    <t xml:space="preserve">                    COMPONENTS OF WAGES AND SALARIES</t>
  </si>
  <si>
    <t>Pozostałe wynagro-dzenia                   Other wages and salaries</t>
  </si>
  <si>
    <t>Przygotowanie  terenu pod budowę.</t>
  </si>
  <si>
    <t xml:space="preserve">Building constructions; </t>
  </si>
  <si>
    <t xml:space="preserve">     wykończeniowych . . . . . . . . . . . . .</t>
  </si>
  <si>
    <t>Sektor publiczny . . . . . . . . . . . . . . .</t>
  </si>
  <si>
    <t xml:space="preserve">Własność państwowa. . . . . . . . . . . . . </t>
  </si>
  <si>
    <t xml:space="preserve">Własność samorządu terytorialnego .    </t>
  </si>
  <si>
    <t xml:space="preserve">Własność mieszana . . . . . . . . . . . . . . </t>
  </si>
  <si>
    <t>Własność prywatna krajowa . . . . . . .</t>
  </si>
  <si>
    <t xml:space="preserve">     spółdzielcza . . . . . . . . . . . . . . . . . . .</t>
  </si>
  <si>
    <t xml:space="preserve">501 - 750. . . . . . . . . . . . . . . . </t>
  </si>
  <si>
    <t xml:space="preserve">1001 - 3000. . . . . . . . . . . . . . . </t>
  </si>
  <si>
    <t xml:space="preserve">3001- 5000. . . . . . . . . . . . . . . </t>
  </si>
  <si>
    <t xml:space="preserve">10001- 15000. . . . . . . . . . . . . . </t>
  </si>
  <si>
    <t xml:space="preserve">                  CZASU TRWANIA BUDOWY (BEZ BUDOWNICTWA INDYWIDUALNEGO)</t>
  </si>
  <si>
    <t xml:space="preserve">                (EXCLUDING PRIVATE CONSTRUCTION)</t>
  </si>
  <si>
    <t xml:space="preserve">a - budynki  </t>
  </si>
  <si>
    <t>do 6</t>
  </si>
  <si>
    <t>7-12</t>
  </si>
  <si>
    <t>13-18</t>
  </si>
  <si>
    <t>19-24</t>
  </si>
  <si>
    <t>25-30</t>
  </si>
  <si>
    <t>31-36</t>
  </si>
  <si>
    <t>37-48</t>
  </si>
  <si>
    <t>49-60</t>
  </si>
  <si>
    <t>61-72</t>
  </si>
  <si>
    <t xml:space="preserve">do 500 . . . . . . . . . . . . . . . . . . . . . . . . </t>
  </si>
  <si>
    <t>501-1000. . . . . . . . . . . . . . . . . . . . . .</t>
  </si>
  <si>
    <t xml:space="preserve">1001-1500. . . . . . . . . . . . . . . . . . . . . . . </t>
  </si>
  <si>
    <t xml:space="preserve">1501-2000. . . . . . . . . . . . . . . . . . . . . . . . . </t>
  </si>
  <si>
    <t xml:space="preserve">2001-3000. . . . . . . . . . . . . . . . . . . </t>
  </si>
  <si>
    <t xml:space="preserve">3001-4000. . . . . . . . . . . . . . . . . . . . . . </t>
  </si>
  <si>
    <t xml:space="preserve">4001-5000. . . . . . . . . . . . . . . . . . . . . </t>
  </si>
  <si>
    <t xml:space="preserve">5001-7500. . . . . . . . . . . . . . . . . . . . . . . </t>
  </si>
  <si>
    <t xml:space="preserve">7501-10000. . . . . . . . . . . . . . . . . . . . . . . </t>
  </si>
  <si>
    <t xml:space="preserve">10001-15000. . . . . . . . . . . . . . . . </t>
  </si>
  <si>
    <t xml:space="preserve">                 CZASU TRWANIA BUDOWY W BUDOWNICTWIE INDYWIDUALNYM</t>
  </si>
  <si>
    <t xml:space="preserve">                BY  CONSTRUCTION PERIOD</t>
  </si>
  <si>
    <t>do 12</t>
  </si>
  <si>
    <t>13-24</t>
  </si>
  <si>
    <t>25-36</t>
  </si>
  <si>
    <t>73-84</t>
  </si>
  <si>
    <t>85-96</t>
  </si>
  <si>
    <t>97-108</t>
  </si>
  <si>
    <t>109-120</t>
  </si>
  <si>
    <t>do 200. . . . . . . . . . . . . . . . . . . . . . . . . . . . . . .</t>
  </si>
  <si>
    <t>201-300. . . . . . . . . . . . . . . . . . . . . . . . . . . . .</t>
  </si>
  <si>
    <t xml:space="preserve">301-500. . . . . . . . . . . . . . . . . . . . . . . . . . . . . . </t>
  </si>
  <si>
    <t>501-750. . . . . . . . . . . . . . . . . . . . . . . . . . . . .</t>
  </si>
  <si>
    <t>751-1000. . . . . . . . . . . . . . . . . . . . . . . . . . . .</t>
  </si>
  <si>
    <t>1001-1500. . . . . . . . . . . . . . . . . . . . . . . . . . .</t>
  </si>
  <si>
    <t>1501-2000. . . . . . . . . . . . . . . . . . . . . . . . . . . . .</t>
  </si>
  <si>
    <t>2001-2500. . . . . . . . . . . . . . . . . . . . . . . . . . . .</t>
  </si>
  <si>
    <t>2501 i więcej.  . . . . . . . . . . . . . . . . . . . . . . . . . .</t>
  </si>
  <si>
    <t xml:space="preserve">                           ZBIOROWEGO ZAMIESZKANIA ORAZ BUDYNKI NIEMIESZKALNE ODDANE DO UŻYTKOWANIA WEDŁUG</t>
  </si>
  <si>
    <t xml:space="preserve">Gostyń . . . . . . . . . . . . . . . . . . . </t>
  </si>
  <si>
    <t xml:space="preserve">Jarocin . . . . . . . . . . . . . . . . . . . . . </t>
  </si>
  <si>
    <t xml:space="preserve">Kalisz . . . . . . . . . . . . . . . . . . . . . </t>
  </si>
  <si>
    <t xml:space="preserve">Koło . . . . . . . . . . . . . . . . . . . . . </t>
  </si>
  <si>
    <t xml:space="preserve">Konin . . . . . . . . . . . . . . . . . . . . . </t>
  </si>
  <si>
    <t xml:space="preserve">Kościan . . . . . . . . . . . . . . . . . . . . . </t>
  </si>
  <si>
    <t xml:space="preserve">Krotoszyn . . . . . . . . . . . . . . . . . . . . . </t>
  </si>
  <si>
    <t xml:space="preserve">Leszno . . . . . . . . . . . . . . . . . . . . . </t>
  </si>
  <si>
    <r>
      <t xml:space="preserve"> O G Ó Ł E M </t>
    </r>
    <r>
      <rPr>
        <i/>
        <sz val="10"/>
        <rFont val="Arial"/>
        <family val="0"/>
      </rPr>
      <t xml:space="preserve">  . . . . </t>
    </r>
  </si>
  <si>
    <r>
      <t>TABL. 8(27).  BUDYNKI  MIESZKALNE  NOWE</t>
    </r>
    <r>
      <rPr>
        <i/>
        <vertAlign val="superscript"/>
        <sz val="10"/>
        <rFont val="Arial"/>
        <family val="2"/>
      </rPr>
      <t>a</t>
    </r>
    <r>
      <rPr>
        <vertAlign val="superscript"/>
        <sz val="10"/>
        <rFont val="Arial"/>
        <family val="2"/>
      </rPr>
      <t xml:space="preserve"> </t>
    </r>
    <r>
      <rPr>
        <sz val="10"/>
        <rFont val="Arial"/>
        <family val="2"/>
      </rPr>
      <t>ODDANE  DO UŻYTKOWANIA  W BUDOWNICTWIE</t>
    </r>
  </si>
  <si>
    <r>
      <t xml:space="preserve">                   NEW RESIDENTIAL BUILDINGS</t>
    </r>
    <r>
      <rPr>
        <i/>
        <vertAlign val="superscript"/>
        <sz val="10"/>
        <rFont val="Arial"/>
        <family val="2"/>
      </rPr>
      <t>a</t>
    </r>
    <r>
      <rPr>
        <i/>
        <sz val="10"/>
        <rFont val="Arial"/>
        <family val="0"/>
      </rPr>
      <t xml:space="preserve"> COMPLETED IN THE PRIVATE CONSTRUCTION</t>
    </r>
  </si>
  <si>
    <r>
      <t xml:space="preserve"> TABL. 9(28).  BUDYNKI  MIESZKALNE  NOWE</t>
    </r>
    <r>
      <rPr>
        <i/>
        <vertAlign val="superscript"/>
        <sz val="10.5"/>
        <rFont val="Times New Roman CE"/>
        <family val="0"/>
      </rPr>
      <t>a</t>
    </r>
    <r>
      <rPr>
        <vertAlign val="superscript"/>
        <sz val="10.5"/>
        <rFont val="Times New Roman CE"/>
        <family val="1"/>
      </rPr>
      <t xml:space="preserve"> </t>
    </r>
    <r>
      <rPr>
        <sz val="10.5"/>
        <rFont val="Times New Roman CE"/>
        <family val="1"/>
      </rPr>
      <t xml:space="preserve"> ODDANE  DO  UŻYTKOWANIA  WEDŁUG </t>
    </r>
  </si>
  <si>
    <r>
      <t xml:space="preserve">Budynki biurowe                                  </t>
    </r>
    <r>
      <rPr>
        <i/>
        <sz val="10"/>
        <rFont val="Arial"/>
        <family val="2"/>
      </rPr>
      <t>Office buildings</t>
    </r>
  </si>
  <si>
    <r>
      <t xml:space="preserve">Budynki niemieszkalne                         </t>
    </r>
    <r>
      <rPr>
        <i/>
        <sz val="10"/>
        <rFont val="Arial"/>
        <family val="2"/>
      </rPr>
      <t>Non-residential buildings</t>
    </r>
  </si>
  <si>
    <r>
      <t xml:space="preserve">liczba       </t>
    </r>
    <r>
      <rPr>
        <i/>
        <sz val="10"/>
        <rFont val="Arial"/>
        <family val="2"/>
      </rPr>
      <t>number</t>
    </r>
  </si>
  <si>
    <r>
      <t xml:space="preserve">kubatura          w m3         </t>
    </r>
    <r>
      <rPr>
        <i/>
        <sz val="10"/>
        <rFont val="Arial"/>
        <family val="2"/>
      </rPr>
      <t>cubic volume           in m3</t>
    </r>
  </si>
  <si>
    <r>
      <t xml:space="preserve">powierzchnia użytkowa         </t>
    </r>
    <r>
      <rPr>
        <i/>
        <sz val="10"/>
        <rFont val="Arial"/>
        <family val="2"/>
      </rPr>
      <t>w m</t>
    </r>
    <r>
      <rPr>
        <i/>
        <vertAlign val="superscript"/>
        <sz val="10"/>
        <rFont val="Arial"/>
        <family val="2"/>
      </rPr>
      <t xml:space="preserve">2 </t>
    </r>
    <r>
      <rPr>
        <i/>
        <sz val="10"/>
        <rFont val="Arial"/>
        <family val="2"/>
      </rPr>
      <t xml:space="preserve">  </t>
    </r>
    <r>
      <rPr>
        <sz val="10"/>
        <rFont val="Arial"/>
        <family val="2"/>
      </rPr>
      <t xml:space="preserve">          </t>
    </r>
    <r>
      <rPr>
        <i/>
        <sz val="10"/>
        <rFont val="Arial"/>
        <family val="2"/>
      </rPr>
      <t xml:space="preserve">usable floor space         </t>
    </r>
    <r>
      <rPr>
        <sz val="10"/>
        <rFont val="Arial"/>
        <family val="2"/>
      </rPr>
      <t xml:space="preserve">     </t>
    </r>
    <r>
      <rPr>
        <i/>
        <sz val="10"/>
        <rFont val="Arial"/>
        <family val="2"/>
      </rPr>
      <t>in m</t>
    </r>
    <r>
      <rPr>
        <i/>
        <vertAlign val="superscript"/>
        <sz val="10"/>
        <rFont val="Arial"/>
        <family val="2"/>
      </rPr>
      <t>2</t>
    </r>
  </si>
  <si>
    <r>
      <t>kubatura          w m</t>
    </r>
    <r>
      <rPr>
        <vertAlign val="superscript"/>
        <sz val="10"/>
        <rFont val="Arial"/>
        <family val="2"/>
      </rPr>
      <t xml:space="preserve">3   </t>
    </r>
    <r>
      <rPr>
        <sz val="10"/>
        <rFont val="Arial"/>
        <family val="2"/>
      </rPr>
      <t xml:space="preserve">       </t>
    </r>
    <r>
      <rPr>
        <i/>
        <sz val="10"/>
        <rFont val="Arial"/>
        <family val="2"/>
      </rPr>
      <t>cubic volume           in m</t>
    </r>
    <r>
      <rPr>
        <i/>
        <vertAlign val="superscript"/>
        <sz val="10"/>
        <rFont val="Arial"/>
        <family val="2"/>
      </rPr>
      <t>3</t>
    </r>
  </si>
  <si>
    <r>
      <t>powierzchnia użytkowa        w m</t>
    </r>
    <r>
      <rPr>
        <vertAlign val="superscript"/>
        <sz val="10"/>
        <rFont val="Arial"/>
        <family val="2"/>
      </rPr>
      <t xml:space="preserve">2 </t>
    </r>
    <r>
      <rPr>
        <sz val="10"/>
        <rFont val="Arial"/>
        <family val="2"/>
      </rPr>
      <t xml:space="preserve">            </t>
    </r>
    <r>
      <rPr>
        <i/>
        <sz val="10"/>
        <rFont val="Arial"/>
        <family val="2"/>
      </rPr>
      <t>usable floor space            in m</t>
    </r>
    <r>
      <rPr>
        <i/>
        <vertAlign val="superscript"/>
        <sz val="10"/>
        <rFont val="Arial"/>
        <family val="2"/>
      </rPr>
      <t>2</t>
    </r>
  </si>
  <si>
    <r>
      <t>Budynki jednorodzinne</t>
    </r>
    <r>
      <rPr>
        <vertAlign val="superscript"/>
        <sz val="10"/>
        <rFont val="Arial"/>
        <family val="2"/>
      </rPr>
      <t>a</t>
    </r>
    <r>
      <rPr>
        <sz val="10"/>
        <rFont val="Arial"/>
        <family val="2"/>
      </rPr>
      <t xml:space="preserve"> nieprzystosowane do stałego zamieszkania                                                      </t>
    </r>
    <r>
      <rPr>
        <i/>
        <sz val="10"/>
        <rFont val="Arial"/>
        <family val="2"/>
      </rPr>
      <t>One-dwelling residential buildings</t>
    </r>
    <r>
      <rPr>
        <i/>
        <vertAlign val="superscript"/>
        <sz val="10"/>
        <rFont val="Arial"/>
        <family val="2"/>
      </rPr>
      <t>a</t>
    </r>
    <r>
      <rPr>
        <i/>
        <sz val="10"/>
        <rFont val="Arial"/>
        <family val="2"/>
      </rPr>
      <t xml:space="preserve">  not adapted to permanent residence</t>
    </r>
  </si>
  <si>
    <r>
      <t xml:space="preserve">Budynki zbiorowego zamieszkania                    </t>
    </r>
    <r>
      <rPr>
        <i/>
        <sz val="10"/>
        <rFont val="Arial"/>
        <family val="2"/>
      </rPr>
      <t xml:space="preserve">Residences for communities </t>
    </r>
  </si>
  <si>
    <r>
      <t>kubatura          w m</t>
    </r>
    <r>
      <rPr>
        <vertAlign val="superscript"/>
        <sz val="10"/>
        <rFont val="Arial"/>
        <family val="2"/>
      </rPr>
      <t>3</t>
    </r>
    <r>
      <rPr>
        <sz val="10"/>
        <rFont val="Arial"/>
        <family val="2"/>
      </rPr>
      <t xml:space="preserve">        </t>
    </r>
    <r>
      <rPr>
        <i/>
        <sz val="10"/>
        <rFont val="Arial"/>
        <family val="2"/>
      </rPr>
      <t>cubic    volume           in m</t>
    </r>
    <r>
      <rPr>
        <i/>
        <vertAlign val="superscript"/>
        <sz val="10"/>
        <rFont val="Arial"/>
        <family val="2"/>
      </rPr>
      <t>3</t>
    </r>
  </si>
  <si>
    <r>
      <t>powierzchnia użytkowa          w m</t>
    </r>
    <r>
      <rPr>
        <vertAlign val="superscript"/>
        <sz val="10"/>
        <rFont val="Arial"/>
        <family val="2"/>
      </rPr>
      <t xml:space="preserve">2 </t>
    </r>
    <r>
      <rPr>
        <sz val="10"/>
        <rFont val="Arial"/>
        <family val="2"/>
      </rPr>
      <t xml:space="preserve">            </t>
    </r>
    <r>
      <rPr>
        <i/>
        <sz val="10"/>
        <rFont val="Arial"/>
        <family val="2"/>
      </rPr>
      <t>usable floor space               in m</t>
    </r>
    <r>
      <rPr>
        <i/>
        <vertAlign val="superscript"/>
        <sz val="10"/>
        <rFont val="Arial"/>
        <family val="2"/>
      </rPr>
      <t>2</t>
    </r>
  </si>
  <si>
    <r>
      <t>kubatura          w m</t>
    </r>
    <r>
      <rPr>
        <vertAlign val="superscript"/>
        <sz val="10"/>
        <rFont val="Arial"/>
        <family val="2"/>
      </rPr>
      <t xml:space="preserve">3 </t>
    </r>
    <r>
      <rPr>
        <sz val="10"/>
        <rFont val="Arial"/>
        <family val="2"/>
      </rPr>
      <t xml:space="preserve">       </t>
    </r>
    <r>
      <rPr>
        <i/>
        <sz val="10"/>
        <rFont val="Arial"/>
        <family val="2"/>
      </rPr>
      <t>cubic    volume           in m</t>
    </r>
    <r>
      <rPr>
        <i/>
        <vertAlign val="superscript"/>
        <sz val="10"/>
        <rFont val="Arial"/>
        <family val="2"/>
      </rPr>
      <t>3</t>
    </r>
  </si>
  <si>
    <r>
      <t>powierzchnia użytkowa              w m</t>
    </r>
    <r>
      <rPr>
        <vertAlign val="superscript"/>
        <sz val="10"/>
        <rFont val="Arial"/>
        <family val="2"/>
      </rPr>
      <t xml:space="preserve">2 </t>
    </r>
    <r>
      <rPr>
        <sz val="10"/>
        <rFont val="Arial"/>
        <family val="2"/>
      </rPr>
      <t xml:space="preserve">            </t>
    </r>
    <r>
      <rPr>
        <i/>
        <sz val="10"/>
        <rFont val="Arial"/>
        <family val="2"/>
      </rPr>
      <t>usable floor space in m</t>
    </r>
    <r>
      <rPr>
        <i/>
        <vertAlign val="superscript"/>
        <sz val="10"/>
        <rFont val="Arial"/>
        <family val="2"/>
      </rPr>
      <t>2</t>
    </r>
  </si>
  <si>
    <r>
      <t xml:space="preserve">Budynki jednorodzinnea nieprzystosowane do stałego zamieszkania                               </t>
    </r>
    <r>
      <rPr>
        <i/>
        <sz val="10"/>
        <rFont val="Arial"/>
        <family val="2"/>
      </rPr>
      <t>One-dwelling residential buildingsanot adapted to permanent residence</t>
    </r>
  </si>
  <si>
    <r>
      <t xml:space="preserve">Budynki zbiorowego zamieszkania                  </t>
    </r>
    <r>
      <rPr>
        <i/>
        <sz val="10"/>
        <rFont val="Arial"/>
        <family val="2"/>
      </rPr>
      <t xml:space="preserve">Residences for communities </t>
    </r>
  </si>
  <si>
    <r>
      <t xml:space="preserve">Budynki niemieszkalne                  </t>
    </r>
    <r>
      <rPr>
        <i/>
        <sz val="10"/>
        <rFont val="Arial"/>
        <family val="2"/>
      </rPr>
      <t>Non-residential buildings</t>
    </r>
  </si>
  <si>
    <r>
      <t xml:space="preserve">o - ogółem   </t>
    </r>
    <r>
      <rPr>
        <i/>
        <sz val="10"/>
        <rFont val="Arial"/>
        <family val="2"/>
      </rPr>
      <t xml:space="preserve">total    </t>
    </r>
    <r>
      <rPr>
        <sz val="10"/>
        <rFont val="Arial"/>
        <family val="2"/>
      </rPr>
      <t xml:space="preserve">                                        m - miasta   </t>
    </r>
    <r>
      <rPr>
        <i/>
        <sz val="10"/>
        <rFont val="Arial"/>
        <family val="2"/>
      </rPr>
      <t xml:space="preserve">urban areas </t>
    </r>
    <r>
      <rPr>
        <sz val="10"/>
        <rFont val="Arial"/>
        <family val="2"/>
      </rPr>
      <t xml:space="preserve">                                 w - wieś     </t>
    </r>
    <r>
      <rPr>
        <i/>
        <sz val="10"/>
        <rFont val="Arial"/>
        <family val="2"/>
      </rPr>
      <t xml:space="preserve"> rural areas</t>
    </r>
  </si>
  <si>
    <r>
      <t>powierzchnia użytkowa      w m</t>
    </r>
    <r>
      <rPr>
        <vertAlign val="superscript"/>
        <sz val="10"/>
        <rFont val="Arial"/>
        <family val="2"/>
      </rPr>
      <t xml:space="preserve">2 </t>
    </r>
    <r>
      <rPr>
        <sz val="10"/>
        <rFont val="Arial"/>
        <family val="2"/>
      </rPr>
      <t xml:space="preserve">            </t>
    </r>
    <r>
      <rPr>
        <i/>
        <sz val="10"/>
        <rFont val="Arial"/>
        <family val="2"/>
      </rPr>
      <t>usable floor space             in m</t>
    </r>
    <r>
      <rPr>
        <i/>
        <vertAlign val="superscript"/>
        <sz val="10"/>
        <rFont val="Arial"/>
        <family val="2"/>
      </rPr>
      <t>2</t>
    </r>
  </si>
  <si>
    <t>Public buildig society</t>
  </si>
  <si>
    <t>Komunalne. . . . . . . . . . . . . . . . . . . . . . . . . . . . . . . . . . .</t>
  </si>
  <si>
    <t xml:space="preserve">Zakładów pracy. . . . . . . . . . . . . . . . . . . . . . . . . </t>
  </si>
  <si>
    <t xml:space="preserve">  a Excluding private construction</t>
  </si>
  <si>
    <t xml:space="preserve">                             DWELLINGS COMPETED BY TYPES OF BUILDINGS</t>
  </si>
  <si>
    <t>a - liczba mieszkań</t>
  </si>
  <si>
    <t>b - liczba izb</t>
  </si>
  <si>
    <t xml:space="preserve">      average usable floor space</t>
  </si>
  <si>
    <t>Dolnośląskie. . . . . . . . . . . . . . . . . . . . .</t>
  </si>
  <si>
    <t>Lubelskie. . . . . . . . . . . . . . . . . . .</t>
  </si>
  <si>
    <t xml:space="preserve">Lubuskie. . . . . . . . . . . . . . . . . . . . </t>
  </si>
  <si>
    <t>Łódzkie. . . . . . . . . . . . . . . . . . . .</t>
  </si>
  <si>
    <t xml:space="preserve">Małopolskie. . . . . . . . . . . . . . . . . </t>
  </si>
  <si>
    <t>Mazowieckie. . . . . . . . . . . . . . .  .</t>
  </si>
  <si>
    <t>Opolskie. . . . . . . . . . . . . . . . . . . .</t>
  </si>
  <si>
    <t>Podkarpackie. . . . . . . . . . . . . . . . .</t>
  </si>
  <si>
    <t xml:space="preserve">O G Ó Ł E M. . . . . . . . . . . . . . . . . . . . . . . . . . . . </t>
  </si>
  <si>
    <t xml:space="preserve">Budynki mieszkalne. . . . . . . . . . . . . . . . . . . . . . . . . . . .  </t>
  </si>
  <si>
    <t>Residential Buildings</t>
  </si>
  <si>
    <t xml:space="preserve">Budynki mieszkalne jednorodzinne  . . . . . . . . . . . . . . . . . </t>
  </si>
  <si>
    <t>One-dwelling buildings</t>
  </si>
  <si>
    <t xml:space="preserve">budynki jednomieszkaniowe. . . . . . . . . . . . . . . . . . . .  . </t>
  </si>
  <si>
    <t xml:space="preserve">one-dwelling buildings </t>
  </si>
  <si>
    <t>budynki nieprzystosowane do stałego zamieszkania. . . . . . . . . . . . . . . . . . . . . . .</t>
  </si>
  <si>
    <t>buildings not adapted for permanent residence</t>
  </si>
  <si>
    <t xml:space="preserve">Budynki o dwóch mieszkaniach i wielomieszkaniowe. . . . . . . . . . . . . . . . . . . . . . . </t>
  </si>
  <si>
    <t>Two-and more dwelling bulidings</t>
  </si>
  <si>
    <t xml:space="preserve">    budynki o dwóch mieszkaniach. . . . . . . . . . . . . . . . . . . . </t>
  </si>
  <si>
    <t xml:space="preserve">    two dwelling buildings</t>
  </si>
  <si>
    <t xml:space="preserve">    budynki o trzech i więcej mieszkaniach. . . . . . . . . . . . . . </t>
  </si>
  <si>
    <t xml:space="preserve">    three and more dwelling buildings</t>
  </si>
  <si>
    <t xml:space="preserve">                    CONSTRUCTION HAS BEGUN</t>
  </si>
  <si>
    <t>Mieszkania, na których budowę wydano pozwolenia</t>
  </si>
  <si>
    <t>Mieszkania, których budowę rozpoczęto</t>
  </si>
  <si>
    <t>Dwellings for which permits were issued</t>
  </si>
  <si>
    <t>Dwellings in which construction has begun</t>
  </si>
  <si>
    <t xml:space="preserve">1989. . . . . . . . . . . . . . . . . . . . . . . . . . . </t>
  </si>
  <si>
    <t xml:space="preserve">1990 . . . . . . . . . . . . . . . . . . . . . . . </t>
  </si>
  <si>
    <t xml:space="preserve">1991 . . . . . . . . . . . . . . . . . . . . . </t>
  </si>
  <si>
    <t xml:space="preserve">1992 . . . . . . . . . . . . . . . . . . . . </t>
  </si>
  <si>
    <t xml:space="preserve">1993 . . . . . . . . . . . . . . . . . . . . </t>
  </si>
  <si>
    <t xml:space="preserve">1994 . . . . . . . . . . . . . . . . . . . . </t>
  </si>
  <si>
    <t xml:space="preserve">1995 . . . . . . . . . . . . . . . . . . . </t>
  </si>
  <si>
    <t xml:space="preserve">1996 . . . . . . . . . . . . . . . . . . . . </t>
  </si>
  <si>
    <t xml:space="preserve">1997 . . . . . . . . . . . . . . . . . . . . . </t>
  </si>
  <si>
    <t xml:space="preserve">1998 . . . . . . . . . . . . . . . . . . . . . </t>
  </si>
  <si>
    <t xml:space="preserve">1999 . . . . . . . . . . . . . . . . . . . . . </t>
  </si>
  <si>
    <t>2000 . . . . . . . . . . . . . . . . . . . . .</t>
  </si>
  <si>
    <t xml:space="preserve">centralny śląski . . . . . . . . . . . . . . . .      </t>
  </si>
  <si>
    <t xml:space="preserve">rybnicko-jastrzębski. . . . . . . . . . . . </t>
  </si>
  <si>
    <t xml:space="preserve">Świętokrzyskie. . . . . . . . . . . . . . . .                    </t>
  </si>
  <si>
    <t xml:space="preserve"> świętokrzyski . . . . . . . . . . . . . . . .      </t>
  </si>
  <si>
    <t xml:space="preserve">Warmińsko-mazurskie. . . . . . . . . . . . . . . </t>
  </si>
  <si>
    <t xml:space="preserve">elbląski . . . . . . . . . . . . . . . . . . . . . .             </t>
  </si>
  <si>
    <t xml:space="preserve">Wielkopolskie. . . . . . . . . . . . . . . .                     </t>
  </si>
  <si>
    <t xml:space="preserve">    31-40  . . . . . . . . . . . . . . . . . . . . . . . . . . .</t>
  </si>
  <si>
    <t xml:space="preserve">Zakładów  pracy. . . . . . . . . . . . . . . . . </t>
  </si>
  <si>
    <t xml:space="preserve">    1 . . . . . . . . . . . . . . . . . . . . . . . . . . . . </t>
  </si>
  <si>
    <t xml:space="preserve">    2. . . . . . . . . . . . . . . . . . . . . . . . . . . . .</t>
  </si>
  <si>
    <t xml:space="preserve">    5-10. . . . . . . . . . . . . . . . . . . . . . . . . . . . .</t>
  </si>
  <si>
    <t xml:space="preserve">    11-20 . . . . . . . . . . . . . . . . . . . . . . . .  .</t>
  </si>
  <si>
    <t xml:space="preserve">    21-30. . . . . . . . . . . . . . . . . . . . . . . . </t>
  </si>
  <si>
    <t xml:space="preserve">                      INDYWIDUALNYM   WEDŁUG  LICZBY MIESZKAŃ W BUDYNKU  </t>
  </si>
  <si>
    <t xml:space="preserve">                     BY NUMBER OF DWELLINGS IN THE BUIDING</t>
  </si>
  <si>
    <t xml:space="preserve">           Budynki o liczbie mieszkań :</t>
  </si>
  <si>
    <t>Buildings with specified number of dwellings</t>
  </si>
  <si>
    <t>11-20</t>
  </si>
  <si>
    <t>21-30</t>
  </si>
  <si>
    <t>31-40</t>
  </si>
  <si>
    <t>Liczba budynków</t>
  </si>
  <si>
    <t>Number of  buildings</t>
  </si>
  <si>
    <t>Mieszkania</t>
  </si>
  <si>
    <t>Dwellings</t>
  </si>
  <si>
    <t>Izby</t>
  </si>
  <si>
    <t>Rooms</t>
  </si>
  <si>
    <t xml:space="preserve">                    IZB  W  BUDYNKU  (BEZ  BUDOWNICTWA  INDYWIDUALNEGO)</t>
  </si>
  <si>
    <t>przeciętna 1 mieszkania</t>
  </si>
  <si>
    <t xml:space="preserve">      budynki o liczbie izb:</t>
  </si>
  <si>
    <t xml:space="preserve">      number of rooms</t>
  </si>
  <si>
    <t xml:space="preserve">      1-6 . . . . . . . . . . . . . . . . . . . . . . . . . . </t>
  </si>
  <si>
    <t xml:space="preserve">      7-9  . . . . . . . . . . . . . . . . . . . . . . . . . . . </t>
  </si>
  <si>
    <t xml:space="preserve">      10-29  . . . . . . . . . . . . . . . . . . . . . . . . . </t>
  </si>
  <si>
    <t xml:space="preserve">      30-49 . . . . . . . . . . . . . . . . . . . . . . . . .</t>
  </si>
  <si>
    <t xml:space="preserve">      50-74 . . . . . . . . . . . . . . . . . . . . . . . . . </t>
  </si>
  <si>
    <t xml:space="preserve">      75-99  . . . . . . . . . . . . . . . . . . . . . . . .</t>
  </si>
  <si>
    <t xml:space="preserve">      100-149 . . . . . . . . . . . . . . . . . . . . . . </t>
  </si>
  <si>
    <t xml:space="preserve">      150-199  . . . . . . . . . . . . . . . . . . . . . . </t>
  </si>
  <si>
    <t xml:space="preserve">      75-99  . . . . . . . . . . . . . . . . . . . . . . </t>
  </si>
  <si>
    <t xml:space="preserve">                   IZB  W  BUDYNKU  (BEZ  BUDOWNICTWA  INDYWIDUALNEGO)  (cd.)</t>
  </si>
  <si>
    <t xml:space="preserve">                  IN THE BUILDING (EXCLUDING PRIVATE CONSTRUCTION) (cont.)</t>
  </si>
  <si>
    <t xml:space="preserve">       budynki o liczbie izb:</t>
  </si>
  <si>
    <t xml:space="preserve">     1-6 . . . . . . . . . . . . . . . . . . . . . . . . . . </t>
  </si>
  <si>
    <t xml:space="preserve">     7-9 . . . . . . . . . . . . . . . . . . . . . . . . . . . . . </t>
  </si>
  <si>
    <t xml:space="preserve">     10-29 . . . . . . . . . . . . . . . . . . . . . . . . . . </t>
  </si>
  <si>
    <t xml:space="preserve">     30-49 . . . . . . . . . . . . . . . . . . . . . . . . .</t>
  </si>
  <si>
    <t xml:space="preserve">     50-74 . . . . . . . . . . . . . . . . . . . . . . . . . . </t>
  </si>
  <si>
    <t xml:space="preserve">     75-99  . . . . . . . . . . . . . . . . . . . . . . . . .</t>
  </si>
  <si>
    <t xml:space="preserve">     100-149 . . . . . . . . . . . . . . . . . . . . . . </t>
  </si>
  <si>
    <t xml:space="preserve">     150-199 . . . . . . . . . . . . . . . . . . . . . . . </t>
  </si>
  <si>
    <t xml:space="preserve">                     AVERAGE MONTHLY GROSS WAGES AND SALARIES</t>
  </si>
  <si>
    <t xml:space="preserve">     wykończeniowych . . . . . . . . . . . . . </t>
  </si>
  <si>
    <t>Własność państwowa. . . . . . . . . . . .</t>
  </si>
  <si>
    <t>Własność mieszana . . . . . . . . . . . . .</t>
  </si>
  <si>
    <t xml:space="preserve">Sektor prywatny . . . . . . . . . . . . . . . . . . </t>
  </si>
  <si>
    <t>Własność prywatna krajowa . . . . . . . .</t>
  </si>
  <si>
    <t xml:space="preserve">     spółdzielcza . . . . . . . . . . . . . . . . . . . . </t>
  </si>
  <si>
    <t xml:space="preserve">     osób fizycznych . . . . . . . . . . . . . . .</t>
  </si>
  <si>
    <t xml:space="preserve">     spółek . . . . . . . . . . . . . . . . . . . . . . . . .</t>
  </si>
  <si>
    <t xml:space="preserve">OGÓŁEM . . . . . . . . . . . . . . . . . . . . . . . . . . . . . . . . . . . . . </t>
  </si>
  <si>
    <t>a</t>
  </si>
  <si>
    <t>TOTAL</t>
  </si>
  <si>
    <t>b</t>
  </si>
  <si>
    <t xml:space="preserve">System zleceniowy. . . . . . . . . . . . . . . . . . . . . . . . . . . </t>
  </si>
  <si>
    <t>Contract system</t>
  </si>
  <si>
    <t>w tym podmioty budowlane. . . . . . . . . . .  . . . . . .</t>
  </si>
  <si>
    <t xml:space="preserve">        of which construction entities</t>
  </si>
  <si>
    <t xml:space="preserve">Przygotowanie terenu pod budowę. . . . . . . . . . . . . </t>
  </si>
  <si>
    <t xml:space="preserve">            Site preparation</t>
  </si>
  <si>
    <t xml:space="preserve">          Wznoszenie budynków i budowli; </t>
  </si>
  <si>
    <t xml:space="preserve">                inżynieria lądowa i wodna. . . . . . . . . . . </t>
  </si>
  <si>
    <t xml:space="preserve">           Building constructions; civil                                   </t>
  </si>
  <si>
    <t xml:space="preserve">                  engineering</t>
  </si>
  <si>
    <t xml:space="preserve">Wykonywanie instalacji budowlanych. . .  . . . . </t>
  </si>
  <si>
    <t xml:space="preserve">            Building installation</t>
  </si>
  <si>
    <t xml:space="preserve">                 wykończeniowych. . . . . . . . . . . . . . . . . . . . </t>
  </si>
  <si>
    <t xml:space="preserve">            Building completion</t>
  </si>
  <si>
    <t>Wynajem sprzętu budowlanego i</t>
  </si>
  <si>
    <t xml:space="preserve">      burzącego z obsługą operatorską. . . . . . . . </t>
  </si>
  <si>
    <t xml:space="preserve">             Renting of construction or demolition </t>
  </si>
  <si>
    <t xml:space="preserve">                 equipment with operator</t>
  </si>
  <si>
    <t>Sektor publiczny. . . . . . . . . . . . . . . . . . . . . . . . . . .</t>
  </si>
  <si>
    <t xml:space="preserve">        Public sector</t>
  </si>
  <si>
    <t>Sektor prywatny. . . . . . . . . . . . . . . . . . . . . . .</t>
  </si>
  <si>
    <t xml:space="preserve">       Private sector</t>
  </si>
  <si>
    <t xml:space="preserve">System gospodarczy. . . . . . . . . . . . . . . . . . . . . . . . . . . </t>
  </si>
  <si>
    <t>Own-acccount construction</t>
  </si>
  <si>
    <t>Budynki niemieszkalne. . . . . . . . . . . . . . . . . . . . . . . . . . .</t>
  </si>
  <si>
    <t>1(2)</t>
  </si>
  <si>
    <t>3(4)</t>
  </si>
  <si>
    <t>2(3)</t>
  </si>
  <si>
    <r>
      <t>Produkcja budowlano-montażowa według grup PKD, sektorów i form własności                                                                                C</t>
    </r>
    <r>
      <rPr>
        <i/>
        <sz val="10"/>
        <rFont val="Arial"/>
        <family val="2"/>
      </rPr>
      <t>onstruction and assembly production by grups PKD, sectors and ownership forms</t>
    </r>
  </si>
  <si>
    <t>4(5)</t>
  </si>
  <si>
    <t>5(6)</t>
  </si>
  <si>
    <t>6(7)</t>
  </si>
  <si>
    <t xml:space="preserve">Average paid employment </t>
  </si>
  <si>
    <t>7(8)</t>
  </si>
  <si>
    <t>8(9)</t>
  </si>
  <si>
    <t>9(10)</t>
  </si>
  <si>
    <t xml:space="preserve">CZĘŚĆ A. PRODUKCJA BUDOWLANO-MONTAŻOWA,  ZATRUDNIENIE  I  WYNAGRODZENIA  NA TERENIE KRAJU W  JEDNOSTKACH   BUDOWLANYCH O LICZBIE PRACUJĄCYCH POWYŻEJ 9 OSÓB                                                                                                                                                                                     </t>
  </si>
  <si>
    <t>CONSTRUCTION AND  ASSEMBLY  PRODUCTION   REALIZED  OUTSIDE THE TERRITORY OF POLAND BY CONSTRUCTION ENTITIES WITH MORE THAN 9 PERSONS EMPLOYED</t>
  </si>
  <si>
    <t>1(11)</t>
  </si>
  <si>
    <t>Urban areas</t>
  </si>
  <si>
    <t>Wieś. . . . . . . . . . . . . . . . . . . . . . . . . . . . . . . .</t>
  </si>
  <si>
    <t>Rural areas</t>
  </si>
  <si>
    <t>Izby  oddane  do  użytkowania  na</t>
  </si>
  <si>
    <t xml:space="preserve">Rooms completed per </t>
  </si>
  <si>
    <t xml:space="preserve">   1000 ludności. . . . . . . . . . . . . . . . . . . . . . . . </t>
  </si>
  <si>
    <t xml:space="preserve">Mieszkania oddane do użytkowania </t>
  </si>
  <si>
    <t xml:space="preserve">Dwellings completed per </t>
  </si>
  <si>
    <t xml:space="preserve">   na 1000 zawartych małżeństw. . . . . . . . . . . . . . . . . .</t>
  </si>
  <si>
    <t xml:space="preserve">   1000 marriages contracted</t>
  </si>
  <si>
    <t xml:space="preserve">TABL. 2(21).  BUDYNKI  ODDANE  DO  UŻYTKOWANIA  WEDŁUG  RODZAJÓW  BUDYNKÓW </t>
  </si>
  <si>
    <t xml:space="preserve">                     BUILDINGS COMPLETED BY TYPES OF BUILDINGS</t>
  </si>
  <si>
    <t xml:space="preserve">Własność mieszana . . . . . . . . . . . . . . . . . . . . . . . . . </t>
  </si>
  <si>
    <t>PRODUKCJA BUDOWLANO-MONTAŻOWA ZREALIZOWANA SYSTEMEM ZLECENIOWYM I GOSPODARCZYM W LATACH 1990-2007</t>
  </si>
  <si>
    <r>
      <t>II.</t>
    </r>
    <r>
      <rPr>
        <sz val="10"/>
        <rFont val="Arial"/>
        <family val="2"/>
      </rPr>
      <t xml:space="preserve"> ZATRUDNIENIE I WYNAGRODZENIA                                                                                                                                                      CONSTRUCTION UNITS EMPLOYING MORE THAN 49 PERSONS</t>
    </r>
  </si>
  <si>
    <t xml:space="preserve">pilski. . . . . . . . . . . . . . . . . . . . . . . . .                 </t>
  </si>
  <si>
    <t xml:space="preserve">poznański. . . . . . . . . . . . . . . . . . . . .  .             </t>
  </si>
  <si>
    <t xml:space="preserve">kaliski . . . . . . . . . . . . . . . . . . . . . . .            </t>
  </si>
  <si>
    <t xml:space="preserve">m. Poznań. . . . . . . . . . . . . . . . . . . . .             </t>
  </si>
  <si>
    <t xml:space="preserve">Zachodniopomorskie. . . . . . . . . . . .                  </t>
  </si>
  <si>
    <t xml:space="preserve">szczeciński . . . . . . . . . . . . . . . . . . .           </t>
  </si>
  <si>
    <t xml:space="preserve">koszaliński . . . . . . . . . . . . . . . . . . . .           </t>
  </si>
  <si>
    <t xml:space="preserve">                        DWELLINGS COMPLETED IN URBAN AREAS</t>
  </si>
  <si>
    <t xml:space="preserve">          w miastach o liczbie ludności:</t>
  </si>
  <si>
    <t xml:space="preserve">          in the cities with specified</t>
  </si>
  <si>
    <t xml:space="preserve">          number of population</t>
  </si>
  <si>
    <t xml:space="preserve">     do 4999. . . . . . . . . . . . . . . . . . . . . . . . . . . . . . </t>
  </si>
  <si>
    <t xml:space="preserve">     5000 - 9999. . . . . . . . . . . . . . . . . . . . . . . . . . . . . . . . </t>
  </si>
  <si>
    <t xml:space="preserve">     10 000 - 19 999. . . . . . . . . . . . . . . . . . . . . . . . . . . . . </t>
  </si>
  <si>
    <t xml:space="preserve">     20 000 - 49 999. . . . . . . . . . . . . . . . . . . . . . . . . . . . </t>
  </si>
  <si>
    <t xml:space="preserve">     50 000 - 99 999. . . . . . . . . . . . . . . . . . . . . . . . . . . </t>
  </si>
  <si>
    <t xml:space="preserve">     100 000 i więcej. . . . . . . . . . . . . . . . . . . . . . . </t>
  </si>
  <si>
    <t>W tym w budownictwie indywidualnym. . . . . . . . . . . . . .</t>
  </si>
  <si>
    <t>Of which in the private construction</t>
  </si>
  <si>
    <t xml:space="preserve">     do 4999. . . . . . . . . . . . . . . . . . . . . . . . . . . . . </t>
  </si>
  <si>
    <t xml:space="preserve">     5000 - 9999. . . . . . . . . . . . . . . . . . . . . . . . . . . . . </t>
  </si>
  <si>
    <t xml:space="preserve">                     DWELLINGS FOR WHICH PERMITS WERE ISSUED AND DWELLINGS IN WHICH</t>
  </si>
  <si>
    <t>Components of wages and salaries</t>
  </si>
  <si>
    <t xml:space="preserve">Przeciętne zatrudnienie </t>
  </si>
  <si>
    <t xml:space="preserve">Składniki wynagrodzeń   </t>
  </si>
  <si>
    <t>Gross personal wages and salaries</t>
  </si>
  <si>
    <t xml:space="preserve">Wynagrodzenia osobowe brutto </t>
  </si>
  <si>
    <t xml:space="preserve">Average monthly gros  wages and salaries </t>
  </si>
  <si>
    <t xml:space="preserve">Przeciętne wynagrodzenie miesięczne brutto </t>
  </si>
  <si>
    <t xml:space="preserve">Budynki oddane do użytkowania według rodzajów budynków (ogółem)  </t>
  </si>
  <si>
    <t xml:space="preserve"> New residential buildings completed by voivodships (total)</t>
  </si>
  <si>
    <t xml:space="preserve">Budynki mieszkalne nowe oddane do użytkowania według województw (ogółem) </t>
  </si>
  <si>
    <t xml:space="preserve">New residential buildings completed by number of dwellings in the building (excluding private construction) </t>
  </si>
  <si>
    <t xml:space="preserve">Budynki mieszkalne nowe oddane do użytkowania według liczby mieszkań w budynku (bez budownictwa  indywidualnego)                   </t>
  </si>
  <si>
    <t>New residential buildings completed by number of rooms in the building  (excluding private construction) - total, urban and rural areas</t>
  </si>
  <si>
    <t xml:space="preserve">Budynki mieszkalne nowe oddane do użytkowania według liczby  izb  w  budynku  (bez budownictwa indywidualnego) - ogółem, miasto i wieś                </t>
  </si>
  <si>
    <t xml:space="preserve">One-dwelling residential buildings not adapted for permanent residence, residences for communities  and non-residential buildings completed by </t>
  </si>
  <si>
    <t xml:space="preserve">Budynki mieszkalne jednorodzinne nieprzystosowane do stałego zamieszkania, budynki zbiorowego zamieszkania oraz budynki niemieszkalne oddane do użytkowania według regionów                                                                                                                                                                                                                                           </t>
  </si>
  <si>
    <t>Non-residential buildings and office buildings completed by voivodships</t>
  </si>
  <si>
    <t xml:space="preserve">Budynki niemieszkalne oraz budynki biurowe oddane do użytkowania według województw                                                                                                         </t>
  </si>
  <si>
    <t xml:space="preserve"> Industrial  buildings and warehouses completed by voivodships</t>
  </si>
  <si>
    <t xml:space="preserve">Budynki przemysłowe i  magazyny  oddane do użytkowania według województw   </t>
  </si>
  <si>
    <t>Non-residential farm buildings completed by voivodships</t>
  </si>
  <si>
    <t xml:space="preserve">Budynki gospodarstw rolnych oddane do użytkowania  według województw </t>
  </si>
  <si>
    <t xml:space="preserve"> Dwellings completed by forms of construction </t>
  </si>
  <si>
    <t>Mieszkania oddane do użytkowania  według form budownictwa</t>
  </si>
  <si>
    <t xml:space="preserve">Dwellings completed by types of buildings </t>
  </si>
  <si>
    <t xml:space="preserve">Mieszkania oddane do użytkowania według rodzajów budynków </t>
  </si>
  <si>
    <t>Dwellings completed by regions, voivodships and subregions</t>
  </si>
  <si>
    <t xml:space="preserve">Mieszkania oddane do użytkowania według regionów, województw i podregionów  </t>
  </si>
  <si>
    <t xml:space="preserve"> Dwellings completed in the private construction </t>
  </si>
  <si>
    <t xml:space="preserve">Mieszkania oddane do użytkowania w  budownictwie indywidualnym </t>
  </si>
  <si>
    <t xml:space="preserve">Dwellings completed in the co-operative construction </t>
  </si>
  <si>
    <t xml:space="preserve">Mieszkania oddane do użytkowania w budownictwie spółdzielczym </t>
  </si>
  <si>
    <t xml:space="preserve"> Dwellings completed in the public building society construction</t>
  </si>
  <si>
    <t xml:space="preserve">Mieszkania oddane do użytkowania w budownictwie społecznym czynszowym  </t>
  </si>
  <si>
    <t xml:space="preserve">Dwellings completed in the municipal construction </t>
  </si>
  <si>
    <t xml:space="preserve">Mieszkania oddane do użytkowania w budownictwie komunalnym  </t>
  </si>
  <si>
    <t xml:space="preserve">Mieszkania oddane do użytkowania w budownictwie zakładowym </t>
  </si>
  <si>
    <t xml:space="preserve">Dwellings completed in the company construction </t>
  </si>
  <si>
    <t xml:space="preserve">Dwellings completed (excluding private construction) </t>
  </si>
  <si>
    <t xml:space="preserve">Mieszkania oddane do użytkowania (bez budownictwa indywidualnego)  </t>
  </si>
  <si>
    <t xml:space="preserve">Selected indicators concerning dwellings completed </t>
  </si>
  <si>
    <t xml:space="preserve">Niektóre wskaźniki dotyczące mieszkań oddanych do użytkowania  </t>
  </si>
  <si>
    <t xml:space="preserve"> Dwellings completed in urban areas</t>
  </si>
  <si>
    <t>Mieszkania oddane do użytkowania w miastach</t>
  </si>
  <si>
    <t>Dwellings completed in urban areas with population of 20 000 and over - Dolnośląskie, Kujawsko-pomorskie, Lubelskie, Lubuskie, Łódzkie</t>
  </si>
  <si>
    <r>
      <t xml:space="preserve">Hotele i budynki zakwaterowania turystycznego oddane do użytkowania według województw                                                                                                          </t>
    </r>
    <r>
      <rPr>
        <i/>
        <sz val="10"/>
        <rFont val="Arial"/>
        <family val="2"/>
      </rPr>
      <t>Hotels and similar buildings  completed  by voivodships</t>
    </r>
  </si>
  <si>
    <r>
      <t xml:space="preserve">Budynki handlowo-usługowe oraz  transportu i łączności  oddane do użytkowania według województw                                                                                            </t>
    </r>
    <r>
      <rPr>
        <i/>
        <sz val="10"/>
        <rFont val="Arial"/>
        <family val="2"/>
      </rPr>
      <t>Wholesale and retail trade buildings and traffic and communication buildings completed by voivodships</t>
    </r>
  </si>
  <si>
    <r>
      <t xml:space="preserve">Budynki szpitali i zakładów opieki medycznej oraz budynki kultury fizycznej  oddane do użytkowania według województw                                                </t>
    </r>
    <r>
      <rPr>
        <i/>
        <sz val="10"/>
        <rFont val="Arial"/>
        <family val="2"/>
      </rPr>
      <t>Hospital or institutional care buildings and  sports halls completed by voivodships</t>
    </r>
  </si>
  <si>
    <r>
      <t xml:space="preserve">Pozostałe budynki niemieszkalne (w tym budynki przeznaczone do sprawowania kultu religijnego i czynności religijnych) oddane do użytkowania według województw                                                                                                                                                                                                                                                      </t>
    </r>
    <r>
      <rPr>
        <i/>
        <sz val="10"/>
        <rFont val="Arial"/>
        <family val="2"/>
      </rPr>
      <t>Other non-residential buildings (including buildings used as a place of worship and for religious activities) completed by voivodships</t>
    </r>
  </si>
  <si>
    <r>
      <t xml:space="preserve">Mieszkania oddane do użytkowania w budownictwie przeznaczonym na sprzedaż lub wynajem                                                                                                        </t>
    </r>
    <r>
      <rPr>
        <i/>
        <sz val="10"/>
        <rFont val="Arial"/>
        <family val="2"/>
      </rPr>
      <t xml:space="preserve">Dwellings completed  in the designated for sale or rent construction </t>
    </r>
  </si>
  <si>
    <r>
      <t xml:space="preserve">Mieszkania oddane do użytkowania według liczby izb w mieszkaniu (bez budownictwa indywidualnego)                                                                                         </t>
    </r>
    <r>
      <rPr>
        <i/>
        <sz val="10"/>
        <rFont val="Arial"/>
        <family val="2"/>
      </rPr>
      <t xml:space="preserve">Dwellings completed by number of rooms in the dwelling (excluding private construction) </t>
    </r>
  </si>
  <si>
    <t xml:space="preserve">                           WEDŁUG  KRAJÓW  -  MIEJSC WYKONYWANIA ROBÓT</t>
  </si>
  <si>
    <t xml:space="preserve">                           COUNTRY - WORK-SITES LOCATION</t>
  </si>
  <si>
    <t xml:space="preserve">Podlaskie. . . . . . . . . . . . . . . . . . . . . . . . . . . . . </t>
  </si>
  <si>
    <r>
      <t xml:space="preserve">w tysiącach złotych </t>
    </r>
    <r>
      <rPr>
        <i/>
        <sz val="10"/>
        <rFont val="Times New Roman"/>
        <family val="1"/>
      </rPr>
      <t xml:space="preserve"> in thousands zlotys</t>
    </r>
  </si>
  <si>
    <r>
      <t xml:space="preserve">Roboty o charakterze inwestycyjnym </t>
    </r>
    <r>
      <rPr>
        <i/>
        <sz val="10"/>
        <rFont val="Times New Roman"/>
        <family val="1"/>
      </rPr>
      <t>Works with an investment character</t>
    </r>
  </si>
  <si>
    <r>
      <t xml:space="preserve">Roboty o charakterze remontowym </t>
    </r>
    <r>
      <rPr>
        <i/>
        <sz val="10"/>
        <rFont val="Times New Roman"/>
        <family val="1"/>
      </rPr>
      <t>Works with a renovation character</t>
    </r>
  </si>
  <si>
    <r>
      <t xml:space="preserve">Ogółem  </t>
    </r>
    <r>
      <rPr>
        <i/>
        <sz val="10"/>
        <rFont val="Times New Roman"/>
        <family val="1"/>
      </rPr>
      <t>Total</t>
    </r>
  </si>
  <si>
    <t xml:space="preserve">Małopolskie. . . . . . . . . . . . . . . . </t>
  </si>
  <si>
    <t xml:space="preserve">Mazowieckie. . . . . . . . . . . . . . . </t>
  </si>
  <si>
    <t xml:space="preserve">Opolskie. . . . . . . . . . . . . . . . . . . </t>
  </si>
  <si>
    <t xml:space="preserve">Podkarpackie. . . . . . . . . . . . . . </t>
  </si>
  <si>
    <t xml:space="preserve">Podlaskie. . . . . . . . . . . . . . . . . . </t>
  </si>
  <si>
    <t xml:space="preserve">Pomorskie. . . . . . . . . . . . . . . . . . </t>
  </si>
  <si>
    <t xml:space="preserve">Śląskie. . . . . . . . . . . . . . . . . . . . . </t>
  </si>
  <si>
    <t>Świętokrzyskie. . . . . . . . . . . . . .</t>
  </si>
  <si>
    <t xml:space="preserve">Warmińsko-mazurskie. . . . . . . </t>
  </si>
  <si>
    <t xml:space="preserve">Wielkopolskie. . . . . . . . . . . . . </t>
  </si>
  <si>
    <t>Zachodniopomorskie. . . . . . .  .</t>
  </si>
  <si>
    <t xml:space="preserve">Własność mieszana . . . . . . . . . . . . . . . </t>
  </si>
  <si>
    <t xml:space="preserve">     inżynieria lądowa i wodna . . . . . . . </t>
  </si>
  <si>
    <t xml:space="preserve">     civil engineering</t>
  </si>
  <si>
    <t xml:space="preserve">Wykonywanie instalacji  </t>
  </si>
  <si>
    <t xml:space="preserve">     budowlanych.. . . . . . . . . . . . . . . . .</t>
  </si>
  <si>
    <t xml:space="preserve">     wykończeniowych . . . . . . . . . . . . . . . . . . . . . . . </t>
  </si>
  <si>
    <t xml:space="preserve">Austria. . . . . . . . . . . . . . . . .                             </t>
  </si>
  <si>
    <t>Austria</t>
  </si>
  <si>
    <t xml:space="preserve">Belgia. . . . . . . . . . . . . . . . . .                             </t>
  </si>
  <si>
    <t>Belgium</t>
  </si>
  <si>
    <t xml:space="preserve">Dania. . . . . . . . . . . . . . . . . .                              </t>
  </si>
  <si>
    <t>Denmark</t>
  </si>
  <si>
    <t xml:space="preserve">Finlandia. . . . . . . . . . . . . . . .                           </t>
  </si>
  <si>
    <t>Finland</t>
  </si>
  <si>
    <t xml:space="preserve">Francja. . . . . . . . . . . . . . . . .                           </t>
  </si>
  <si>
    <t>France</t>
  </si>
  <si>
    <t>Spain</t>
  </si>
  <si>
    <t xml:space="preserve">Irlandia. . . . . . . . . . . . . . . . .                           </t>
  </si>
  <si>
    <t>Ireland</t>
  </si>
  <si>
    <t xml:space="preserve">Islandia. . . . . . . . . . . . . . . . .                          </t>
  </si>
  <si>
    <t>Iceland</t>
  </si>
  <si>
    <t xml:space="preserve">Litwa. . . . . . . . . . . . . . . . . . .                              </t>
  </si>
  <si>
    <t>Lithuania</t>
  </si>
  <si>
    <t xml:space="preserve">Niemcy. . . . . . . . . . . . . . . . .                              </t>
  </si>
  <si>
    <t>Germany</t>
  </si>
  <si>
    <t xml:space="preserve">Norwegia. . . . . . . . . . . . . . .                            </t>
  </si>
  <si>
    <t>Norway</t>
  </si>
  <si>
    <t xml:space="preserve">Republika Czeska. . . . . . . . . . . . .                   </t>
  </si>
  <si>
    <t>Czech Republic</t>
  </si>
  <si>
    <t xml:space="preserve">Rumunia. . . . . . . . . . . . . . . .                             </t>
  </si>
  <si>
    <t>Romania</t>
  </si>
  <si>
    <t xml:space="preserve">Szwecja. . . . . . . . . . . . . . . .                            </t>
  </si>
  <si>
    <t>Sweden</t>
  </si>
  <si>
    <t xml:space="preserve">Słowacja. . . . . . . . . . . . . . . . . . . .                           </t>
  </si>
  <si>
    <t>Slovakia</t>
  </si>
  <si>
    <t xml:space="preserve">Słowenia. . . . . . . . . . . . . . . .                           </t>
  </si>
  <si>
    <t>Slovenia</t>
  </si>
  <si>
    <t xml:space="preserve">Ukraina. . . . . . . . . . . . . . . . .                            </t>
  </si>
  <si>
    <t>Ukraine</t>
  </si>
  <si>
    <t xml:space="preserve">Wielka Brytania. . . . . . . . . . . .                    </t>
  </si>
  <si>
    <t>United Kingdom</t>
  </si>
  <si>
    <t xml:space="preserve">Włochy. . . . . . . . . . . . . . . .                             </t>
  </si>
  <si>
    <t>Italy</t>
  </si>
  <si>
    <t xml:space="preserve">    W TYM   </t>
  </si>
  <si>
    <t xml:space="preserve">   POD BUDOWĘ</t>
  </si>
  <si>
    <t xml:space="preserve">    LĄDOWA I WODNA</t>
  </si>
  <si>
    <t>WYSZCZEGÓLNIENIE     SPECIFICATION</t>
  </si>
  <si>
    <t>Koszty  zakupu  Purchase costs</t>
  </si>
  <si>
    <t>Płace  bezpo-średnie           Direct         wages</t>
  </si>
  <si>
    <t>Sprzęt i transport   technolo-giczny Operating equipment and technolo-gical transport</t>
  </si>
  <si>
    <t>Koszty ogólne  budowy   General   building  costs</t>
  </si>
  <si>
    <t>Koszty zarządu      Costs of management and administra-tion</t>
  </si>
  <si>
    <t>Koszty nieprodu-kcyjne                             Non-produc-tion              costs</t>
  </si>
  <si>
    <t>Materiały   bezpośrednie  Direct     materials</t>
  </si>
  <si>
    <t>Pozostałe  koszty   bezpośrednie  Other direct costs</t>
  </si>
  <si>
    <t xml:space="preserve">P O L S K A  POLAND. . . . . . . . . . . . . . . . . . . . . . </t>
  </si>
  <si>
    <t xml:space="preserve">Budynki zbiorowego zamieszkania. . . . . . . . . . . . . . . . . . . </t>
  </si>
  <si>
    <t>Residences for communities</t>
  </si>
  <si>
    <t xml:space="preserve">     10 000 - 19 999. . . . . . . . . . . . . . . . . . . . . . . . . . . . </t>
  </si>
  <si>
    <t xml:space="preserve">     20 000 - 49 999. . . . . . . . . . . . . . . . . . . . . . . . . . . </t>
  </si>
  <si>
    <t xml:space="preserve">WIELKOPOLSKIE. . . . . . . . . . . . .                     </t>
  </si>
  <si>
    <t xml:space="preserve">pilski. . . . . . . . . . . . . . . . . . . . . . . . . . . .                 </t>
  </si>
  <si>
    <t xml:space="preserve">poznański. . . . . . . . . . . . . . . . . . . . . . . .               </t>
  </si>
  <si>
    <t xml:space="preserve">                           REGIONÓW  </t>
  </si>
  <si>
    <t xml:space="preserve">                           ONE-DWELLING RESIDENTIAL BUILDINGSa NOT ADAPTED FOR PERMANENT RESIDENCE, RESIDENCES FOR </t>
  </si>
  <si>
    <t>o - ogółem   total                                            m - miasta   urban areas                                  w - wieś      rural areas</t>
  </si>
  <si>
    <t>Łódzkie………………………….</t>
  </si>
  <si>
    <t>Małopolskie………………………</t>
  </si>
  <si>
    <t>Mazowieckie………………………</t>
  </si>
  <si>
    <t>Opolskie…………………………</t>
  </si>
  <si>
    <t>Podkarpackie………………………</t>
  </si>
  <si>
    <t>Podlaskie………………………..</t>
  </si>
  <si>
    <t>Pomorskie………………………</t>
  </si>
  <si>
    <t>Śląskie…………………………..</t>
  </si>
  <si>
    <t>Świętokrzyskie………………………</t>
  </si>
  <si>
    <t>Warmińsko-mazurskie………………………</t>
  </si>
  <si>
    <t>Wielkopolskie………………………</t>
  </si>
  <si>
    <t>Zachodniopomorskie………………………</t>
  </si>
  <si>
    <t xml:space="preserve">                           WOJEWÓDZTW</t>
  </si>
  <si>
    <t xml:space="preserve">                           INDUSTRIAL BUILDINGS AND WAREHOUSES COMPLETED BY VOIVODSHIPS</t>
  </si>
  <si>
    <t>Dolnośląskie………………………………..</t>
  </si>
  <si>
    <t>Kujawsko-pomorskie………………………..</t>
  </si>
  <si>
    <t>Lubelskie…………………………………….</t>
  </si>
  <si>
    <t>Lubuskie…………………………………….</t>
  </si>
  <si>
    <t>Łódzkie………………………………………</t>
  </si>
  <si>
    <t>Małopolskie………………………………..</t>
  </si>
  <si>
    <t>Mazowieckie……………………………….</t>
  </si>
  <si>
    <t>Opolskie…………………………………….</t>
  </si>
  <si>
    <t>Podkarpackie……………………………….</t>
  </si>
  <si>
    <t>Podlaskie…………………………………….</t>
  </si>
  <si>
    <t>Pomorskie…………………………………..</t>
  </si>
  <si>
    <t>Śląskie……………………………………….</t>
  </si>
  <si>
    <t>.</t>
  </si>
  <si>
    <t>Świętokrzyskie……………………………..</t>
  </si>
  <si>
    <t>Wielkopolskie………………………………</t>
  </si>
  <si>
    <t>Zachodniopomorskie………………………..</t>
  </si>
  <si>
    <t xml:space="preserve">                          BUDYNKI O CHARAKTERZE EDUKACYJNYM ODDANE DO UŻYTKOWANIA WEDŁUG </t>
  </si>
  <si>
    <t xml:space="preserve">                          WOJEWÓDZTW </t>
  </si>
  <si>
    <t>Powierzchnia użytkowa                       mieszkań w m2                                                                     Usable floor space                              of dwellings in m2</t>
  </si>
  <si>
    <t>liczba number</t>
  </si>
  <si>
    <t>kubatura w m3                cubic volume in m3</t>
  </si>
  <si>
    <t>ogółem             total</t>
  </si>
  <si>
    <t xml:space="preserve">  przeciętna 1 mieszkania average per 1 dwelling</t>
  </si>
  <si>
    <t>Budynki Buildings</t>
  </si>
  <si>
    <t>Izby   Rooms</t>
  </si>
  <si>
    <t>TABL.  4(23).  BUDYNKI MIESZKALNE NOWEa  ODDANE DO  UŻYTKOWANIA WEDŁUG WOJEWÓDZTW (dok.)</t>
  </si>
  <si>
    <t>W tym BUDOWNICTWO INDYWIDUALNE       Of which PRIVATE BUILDINGS</t>
  </si>
  <si>
    <t xml:space="preserve">TABL.  5(24.)  BUDYNKI  MIESZKALNE  NOWEa  ODDANE  DO  UŻYTKOWANIA  WEDŁUG  LICZBY </t>
  </si>
  <si>
    <t>WYSZCZEGÓLNIENIE SPECIFICATION</t>
  </si>
  <si>
    <t xml:space="preserve">  Mieszkania Dwellings         </t>
  </si>
  <si>
    <t>Izby Rooms</t>
  </si>
  <si>
    <t>Opolskie………………………………</t>
  </si>
  <si>
    <t>Podkarpackie…………………………</t>
  </si>
  <si>
    <t>Podlaskie……………………………..</t>
  </si>
  <si>
    <t>Pomorskie…………………………….</t>
  </si>
  <si>
    <t>Śląskie………………………………..</t>
  </si>
  <si>
    <t>Świętokrzyskie…………………………</t>
  </si>
  <si>
    <t>Warmińsko-mazurskie…………………………</t>
  </si>
  <si>
    <t>Wielkopolskie…………………………</t>
  </si>
  <si>
    <t>Zachodniopomorskie…………………………</t>
  </si>
  <si>
    <t xml:space="preserve">                           NON-RESIDENTIAL FARM BUILDINGS COMPLETED BY VOIVODSHIPS</t>
  </si>
  <si>
    <t>Dolnośląskie…………………………………</t>
  </si>
  <si>
    <t>Małopolskie………………………………….</t>
  </si>
  <si>
    <t>Mazowieckie………………………………..</t>
  </si>
  <si>
    <t>Podkarpackie………………………………..</t>
  </si>
  <si>
    <t>Pomorskie……………………………………</t>
  </si>
  <si>
    <t>Świętokrzyskie………………………………</t>
  </si>
  <si>
    <t>Warmińsko-mazurskie……………………….</t>
  </si>
  <si>
    <t>Wielkopolskie……………………………….</t>
  </si>
  <si>
    <t xml:space="preserve">                          NIA KULTU RELIGIJNEGO I CZYNNOŚCI RELIGIJNYCH ODDANE DO UŻYTKOWANIA </t>
  </si>
  <si>
    <t xml:space="preserve">                          WEDŁUG WOJEWÓDZTW</t>
  </si>
  <si>
    <t xml:space="preserve">                   BUILDINGS AND DWELLINGS COMPLETED</t>
  </si>
  <si>
    <t>1975</t>
  </si>
  <si>
    <t>1980</t>
  </si>
  <si>
    <t>1985</t>
  </si>
  <si>
    <t>Specification</t>
  </si>
  <si>
    <t xml:space="preserve">    miasta  . . . . . . . . . . . . . . . . . . . . . . . . . .</t>
  </si>
  <si>
    <t xml:space="preserve">    wieś . . . . . . . . . . . . . . . . . . . . . . . . . . .</t>
  </si>
  <si>
    <t>Spółdzielcze . . . . . . . . . . . . . . . . . . . . . . . . . . .</t>
  </si>
  <si>
    <t>Co-operative</t>
  </si>
  <si>
    <t xml:space="preserve">Komunalne. . . . . . . . . . . . . . . . . . . . . . . . . . . </t>
  </si>
  <si>
    <t xml:space="preserve">-  </t>
  </si>
  <si>
    <t xml:space="preserve">Municipal </t>
  </si>
  <si>
    <t>Zakładowe. . . . . . . . . . . . . . . . . . . . . . . . . . .</t>
  </si>
  <si>
    <t>Company</t>
  </si>
  <si>
    <t xml:space="preserve">Indywidualne. . . . . . . . . . . . . . . . . . . . . . . . . . </t>
  </si>
  <si>
    <t>Private</t>
  </si>
  <si>
    <t xml:space="preserve">Przeznaczone na sprzedaż lub wynajem. . . . . . </t>
  </si>
  <si>
    <t>For sale or rent</t>
  </si>
  <si>
    <t xml:space="preserve">Społeczne czynszowe. . . . . . . . . . . . . . . . . . . </t>
  </si>
  <si>
    <t xml:space="preserve">       wieś. . . . . . . . . . . . . . . . . . . . . . . . . . . . .</t>
  </si>
  <si>
    <t xml:space="preserve">       rural areas</t>
  </si>
  <si>
    <t>Budownictwo:</t>
  </si>
  <si>
    <t>Indywidualne. . . . . . . . . . . . . . . . . . . . . . . . . . . .</t>
  </si>
  <si>
    <t xml:space="preserve">       miasta. . . . . . . . . . . . . . . . . . . . . . . . . . . . . . .</t>
  </si>
  <si>
    <t xml:space="preserve">               urban areas</t>
  </si>
  <si>
    <t xml:space="preserve">       wieś. . . . . . . . . . . . . . . . . . . . . . . . . . . . . . </t>
  </si>
  <si>
    <t xml:space="preserve">                rural areas</t>
  </si>
  <si>
    <t>w tym przeznaczone na sprzedaż</t>
  </si>
  <si>
    <t xml:space="preserve">lub wynajem. . . . . . . . . . . . . . . . . . . . . . </t>
  </si>
  <si>
    <t>of which for sale or rent</t>
  </si>
  <si>
    <t>Spółdzielni mieszkaniowych. . . . . . . . . . . . . . . . . . .  .</t>
  </si>
  <si>
    <t xml:space="preserve">Społeczne czynszowe. . . . . . . . . . . . . . . . . . . . . . . . </t>
  </si>
  <si>
    <t xml:space="preserve">   zbiorniki, silosy i budynki magazynowe. . . . . . . . . . . . . </t>
  </si>
  <si>
    <t xml:space="preserve">Pomorskie. . . . . . . . . . . . . . . . . . . . . . . . . . . . . . . . . . . </t>
  </si>
  <si>
    <t xml:space="preserve">Śląskie. . . . . . . . . . . . . . . . . . . . . . . . . . . . . . . . . . . . </t>
  </si>
  <si>
    <t xml:space="preserve">Świętokrzyskie. . . . . . . . . . . . . . . . . . . . . . . . . . . . . . . </t>
  </si>
  <si>
    <t xml:space="preserve">Warmińsko-mazurskie. . . . . . . . . . . . . . . . . . . . . . . </t>
  </si>
  <si>
    <t xml:space="preserve">Wielkopolskie. . . . . . . . . . . . . . . . . . . . . . . . . . . . . . . </t>
  </si>
  <si>
    <t>Zachodniopomorskie. . . . . . . . . . . . . . . . . . . . . . . .</t>
  </si>
  <si>
    <r>
      <t>WYSZCZEGÓLNIENIE</t>
    </r>
    <r>
      <rPr>
        <i/>
        <sz val="11"/>
        <rFont val="Times New Roman CE"/>
        <family val="1"/>
      </rPr>
      <t xml:space="preserve"> </t>
    </r>
  </si>
  <si>
    <r>
      <t>Mieszkania oddane do użytkowania</t>
    </r>
    <r>
      <rPr>
        <i/>
        <vertAlign val="superscript"/>
        <sz val="9.5"/>
        <rFont val="Times New Roman CE"/>
        <family val="1"/>
      </rPr>
      <t>a</t>
    </r>
    <r>
      <rPr>
        <b/>
        <sz val="9.5"/>
        <rFont val="Times New Roman CE"/>
        <family val="1"/>
      </rPr>
      <t xml:space="preserve">. . . . . . . . . . . . . </t>
    </r>
  </si>
  <si>
    <r>
      <t>Izby oddane do użytkowania</t>
    </r>
    <r>
      <rPr>
        <i/>
        <vertAlign val="superscript"/>
        <sz val="9.5"/>
        <rFont val="Times New Roman CE"/>
        <family val="1"/>
      </rPr>
      <t>a</t>
    </r>
    <r>
      <rPr>
        <b/>
        <sz val="9.5"/>
        <rFont val="Times New Roman CE"/>
        <family val="1"/>
      </rPr>
      <t xml:space="preserve">. . . . . . . . . . . . . . . . . . . . . </t>
    </r>
  </si>
  <si>
    <t xml:space="preserve">koniński. . . . . . . . . . . . . . . . . . . . . . . . .             </t>
  </si>
  <si>
    <t xml:space="preserve">m. Poznań. . . . . . . . . . . . . . . . . . . . . . . .             </t>
  </si>
  <si>
    <t xml:space="preserve">ZACHODNIOPOMORSKIE . . . . . .                  </t>
  </si>
  <si>
    <t xml:space="preserve">szczeciński . . . . . . . . . . . . . . . . . . . . . .          </t>
  </si>
  <si>
    <t xml:space="preserve">     co-operative ownership</t>
  </si>
  <si>
    <t xml:space="preserve">     natural persons ownership</t>
  </si>
  <si>
    <t xml:space="preserve">     companies ownership</t>
  </si>
  <si>
    <t>Foreign ownership</t>
  </si>
  <si>
    <t xml:space="preserve">                            WEDŁUG  LICZBY  IZB   W  MIESZKANIU  </t>
  </si>
  <si>
    <t xml:space="preserve">                           DWELLINGS COMPLETED IN THE PRIVATE CONSTRUCTION BY NUMBER OF ROOMS </t>
  </si>
  <si>
    <t xml:space="preserve">                            SELECTED INDICATORS CONCERNING DWELLINGS COMPLETED</t>
  </si>
  <si>
    <t>na  1000  zawartych małżeństw</t>
  </si>
  <si>
    <t>na 1000 ludności</t>
  </si>
  <si>
    <t>per 1000 contracted marriages</t>
  </si>
  <si>
    <t>per 1000 population</t>
  </si>
  <si>
    <t>miasta</t>
  </si>
  <si>
    <t>wieś</t>
  </si>
  <si>
    <t>urban areas</t>
  </si>
  <si>
    <t>rural areas</t>
  </si>
  <si>
    <t xml:space="preserve">CENTRALNY . . . . . . . . . . . . . . . . </t>
  </si>
  <si>
    <t>WSCHODNI . . . . . . . . . . . . . . . . . .</t>
  </si>
  <si>
    <t xml:space="preserve">PÓŁNOCNO-ZACHODNI . . . . . </t>
  </si>
  <si>
    <t xml:space="preserve">POŁUDNIOWO-ZACHODNI . . . . </t>
  </si>
  <si>
    <t xml:space="preserve">PÓŁNOCNY . . . . . . . . . . . . . . . . . </t>
  </si>
  <si>
    <t xml:space="preserve">jeleniogórsko-wałbrzyski. . . . . . . . .  . </t>
  </si>
  <si>
    <t xml:space="preserve">wrocławski . . . . . . . . . . . . . . . . . . . .  .'           </t>
  </si>
  <si>
    <t xml:space="preserve"> bydgoski. . . . . . . . . . . . . . . . . . . .        </t>
  </si>
  <si>
    <t xml:space="preserve">chełmsko-zamojski. . . . . . . . . . . . . . . .      </t>
  </si>
  <si>
    <t xml:space="preserve">Lubuskie. . . . . . . . . . . . . . . . . . . . . . . .                               </t>
  </si>
  <si>
    <t xml:space="preserve">gorzowski . . . . . . . . . . . . . . . . . . . . .            </t>
  </si>
  <si>
    <t xml:space="preserve">zielonogórski. . . . . . . . . . . . . . . . . . . . . . .         </t>
  </si>
  <si>
    <t xml:space="preserve">Łódzkie. . . . . . . . . . . . . . . . . . . . . .                               </t>
  </si>
  <si>
    <t xml:space="preserve">łódzki. . . . . . . . . . . . . . . . . . . . . . . . .              </t>
  </si>
  <si>
    <t xml:space="preserve">piotrkowsko-skierniewicki. . . . . . . .  </t>
  </si>
  <si>
    <t xml:space="preserve">m. Łódź. . . . . . . . . . . . . . . . . . . . . . . .              </t>
  </si>
  <si>
    <t xml:space="preserve">Małopolskie. . . . . . . . . . . . . . . . . . . .  . . . .                        </t>
  </si>
  <si>
    <t xml:space="preserve">krakowsko-tarnowski. . . . . . . . . . . . .    </t>
  </si>
  <si>
    <t xml:space="preserve">nowosądecki . . . . . . . . . . . . . . . . . . .         </t>
  </si>
  <si>
    <t xml:space="preserve">Mazowieckie. . . . . . . . . . . . . . . . . . . . . .                          </t>
  </si>
  <si>
    <t xml:space="preserve">ciechanowsko-płocki . . . . . . . . . . . .    </t>
  </si>
  <si>
    <t xml:space="preserve">ostrołęcko-siedlecki . . . . . . . . . . . .   </t>
  </si>
  <si>
    <t xml:space="preserve">warszawski. . . . . . . . . . . . . . . . . . . .         </t>
  </si>
  <si>
    <t xml:space="preserve">m. Warszawa. . . . . . . . . . . . . . . . . .          </t>
  </si>
  <si>
    <t xml:space="preserve">Opolskie. . . . . . . . . . . . . . . . . . . . . . . .                             </t>
  </si>
  <si>
    <t xml:space="preserve">Podkarpackie. . . .  . . . . . . . . . . . . . .                     </t>
  </si>
  <si>
    <t xml:space="preserve"> krośnieńsko-przemyski. . . . . . . . . . . .    </t>
  </si>
  <si>
    <t xml:space="preserve">Podlaskie. . . . . . . . . . . . . . . . . . . . . .                           </t>
  </si>
  <si>
    <t xml:space="preserve"> łomżyński. . . . . . . . . . . . . . . . . . . . . . . .              </t>
  </si>
  <si>
    <t xml:space="preserve">Pomorskie. . . . . . . . . . . . . . . . . . . . .                            </t>
  </si>
  <si>
    <t xml:space="preserve">słupski. . . . . . . . . . . . . . . . . . . . . . .              </t>
  </si>
  <si>
    <t xml:space="preserve">gdański . . . . . . . . . . . . . . . . . . . . .            </t>
  </si>
  <si>
    <t xml:space="preserve">Gdańsk-Gdynia-Sopot . . . . . . . . . .   </t>
  </si>
  <si>
    <t xml:space="preserve">Śląskie. . . .  . . . . . . . . . . . . . . . . . . .                             </t>
  </si>
  <si>
    <t xml:space="preserve">częstochowski. . . . . . . . . . . . . . . . . . . </t>
  </si>
  <si>
    <t xml:space="preserve">bielsko-bialski. . . . . . . . . . . . . . . . . </t>
  </si>
  <si>
    <t xml:space="preserve">                         INDYWIDUALNEGO) WEDŁUG TECHNOLOGII WZNOSZENIA I KUBATURY  </t>
  </si>
  <si>
    <t xml:space="preserve">                        AND CUBIC VOLUME (EXCLUDING PRIVATE CONSTRUCTION)</t>
  </si>
  <si>
    <t>Metody wznoszenia:</t>
  </si>
  <si>
    <t>Methods of construction</t>
  </si>
  <si>
    <t xml:space="preserve">Tradycyjna udoskonalona. . . . . . </t>
  </si>
  <si>
    <t>Improved traditional</t>
  </si>
  <si>
    <t xml:space="preserve">Monolityczna. . . . . . . . . . . . </t>
  </si>
  <si>
    <t>Monolithic</t>
  </si>
  <si>
    <t xml:space="preserve">Wielkopłytowa. . . . . . . . .  . . . . . . . </t>
  </si>
  <si>
    <t>Large panel</t>
  </si>
  <si>
    <t>Wielkoblokowa. . . . .  . . . . .  .</t>
  </si>
  <si>
    <t>Large block</t>
  </si>
  <si>
    <t xml:space="preserve">Kanadyjska. . . . . . . . . . . . . .  . . . . . </t>
  </si>
  <si>
    <t>Canadian</t>
  </si>
  <si>
    <t>Pozostałe. . . . . . . . . . . . . . . . .  .</t>
  </si>
  <si>
    <t>Others</t>
  </si>
  <si>
    <t xml:space="preserve">Do 500. . . . . . . . . . . . . . . .  </t>
  </si>
  <si>
    <t xml:space="preserve">501 - 750. . . . . . . . . . . . . </t>
  </si>
  <si>
    <t>751 - 1000. . . . . . . . . . . . . . . .</t>
  </si>
  <si>
    <t xml:space="preserve">1001 - 3000. . . . . . . . . . . . </t>
  </si>
  <si>
    <t>3001- 5000. . . . . . . . . . . . .</t>
  </si>
  <si>
    <t xml:space="preserve">5001 - 10000. . . . . . . . . . . . . </t>
  </si>
  <si>
    <t xml:space="preserve">10001- 15000. . . . . . . . . . . </t>
  </si>
  <si>
    <t xml:space="preserve">                          KONDYGNACJI I KUBATURY W BUDOWNICTWIE INDYWIDUALNYM</t>
  </si>
  <si>
    <t xml:space="preserve">                        AND CUBIC VOLUME IN THE PRIVATE CONSTRUCTION</t>
  </si>
  <si>
    <t xml:space="preserve">   Budynki o liczbie kondygnacji:</t>
  </si>
  <si>
    <t xml:space="preserve">   Buildings by number of stories</t>
  </si>
  <si>
    <t xml:space="preserve">Do 500. . . . . . . . . . . . . . . . . .  </t>
  </si>
  <si>
    <t xml:space="preserve">Pozostałe budynki niemieszkalne. . . . . . . . . . . . . . . . . . . . </t>
  </si>
  <si>
    <t>Other non-residential buildings</t>
  </si>
  <si>
    <t xml:space="preserve">budynki gospodarstw rolnych. . . . . . . . . . . . . . . . . . . . . </t>
  </si>
  <si>
    <t>non-residential farm buildings</t>
  </si>
  <si>
    <t>budynki przeznaczone do sprawowania kultu religinego i czynności religijnych</t>
  </si>
  <si>
    <t>buildings used as places of worship and for religious activities</t>
  </si>
  <si>
    <t xml:space="preserve">pozostałe budynki niemieszkalne. . . . . . . . . . . . . . . . . . . </t>
  </si>
  <si>
    <t xml:space="preserve">Budynki mieszkalne jednorodzinne. . . . . . . . . . . . . . . . . </t>
  </si>
  <si>
    <t xml:space="preserve">budynki nieprzystosowane do stałego zamieszkania. . . . . . . . . . . . . . . . . . . . </t>
  </si>
  <si>
    <t xml:space="preserve">Budynki o dwóch mieszkaniach i wielomieszkaniowe. . . . . . . . . . . . . </t>
  </si>
  <si>
    <t>TABL.  3(22).  BUDYNKI  ODDANE  DO  UŻYTKOWANIA WEDŁUG REGIONÓW, WOJEWÓDZTW</t>
  </si>
  <si>
    <t xml:space="preserve">                      I PODREGIONÓW</t>
  </si>
  <si>
    <t xml:space="preserve">                     BUILDINGS COMPLETED BY REGIONS, VOIVODSHIPS AND SUBREGIONS </t>
  </si>
  <si>
    <t xml:space="preserve">WYSZCZEGÓLNIENIE </t>
  </si>
  <si>
    <t>SPECIFICATION</t>
  </si>
  <si>
    <t>ogółem</t>
  </si>
  <si>
    <t>mieszkalne</t>
  </si>
  <si>
    <t>niemieszkalne</t>
  </si>
  <si>
    <t>total</t>
  </si>
  <si>
    <t>residential</t>
  </si>
  <si>
    <t>non-residential</t>
  </si>
  <si>
    <t xml:space="preserve">P O L S K A . . . . . . . . . . . . . . . . . . . . . . . </t>
  </si>
  <si>
    <t>o</t>
  </si>
  <si>
    <t xml:space="preserve">P O L A N D </t>
  </si>
  <si>
    <t>m</t>
  </si>
  <si>
    <t>w</t>
  </si>
  <si>
    <t xml:space="preserve">CENTRALNY. . . . . . . . . . . . . . . . . </t>
  </si>
  <si>
    <t xml:space="preserve">POŁUDNIOWY. . . . . . . . . . . . . . . . </t>
  </si>
  <si>
    <t xml:space="preserve">WSCHODNI. . . . . . . . . . . . . . . . . . . </t>
  </si>
  <si>
    <t xml:space="preserve">PÓŁNOCNO-ZACHODNI. . . . . . </t>
  </si>
  <si>
    <t xml:space="preserve">POŁUDNIOWO-ZACHODNI. . . </t>
  </si>
  <si>
    <t xml:space="preserve">PÓŁNOCNY. . . . . . . . . . . . . . . . . . . </t>
  </si>
  <si>
    <t xml:space="preserve">DOLNOŚLĄSKIE. . . . . . . . . . . . . . . . . . . . . . . .  </t>
  </si>
  <si>
    <t>Podregiony  Subregions:</t>
  </si>
  <si>
    <t xml:space="preserve">jeleniogórsko-wałbrzyski . . . . . . . . . . . . . . . . . . . . . . .    </t>
  </si>
  <si>
    <t xml:space="preserve">legnicki . . . . . . . . . . . . . . . . . . . . . . .               </t>
  </si>
  <si>
    <t xml:space="preserve">wrocławski . . . . . . . . . . . . . . . . . . . . . . . </t>
  </si>
  <si>
    <t xml:space="preserve">m. Wrocław . . . . . . . . . . . . . . . . . . . . . . . </t>
  </si>
  <si>
    <t xml:space="preserve">KUJAWSKO-POMORSKIE. . . . . . . . . . . . .         </t>
  </si>
  <si>
    <t xml:space="preserve"> bydgoski. . . . . . . . . . . . . . . . . . . . . . . . .        </t>
  </si>
  <si>
    <t xml:space="preserve"> toruńsko-włocławski. . . . . . . . . . . . .      </t>
  </si>
  <si>
    <t xml:space="preserve">LUBELSKIE. . . . . . . . . . . . . . . .                   </t>
  </si>
  <si>
    <t xml:space="preserve">bialskopodlaski . . . . . . . . . . . . . .        </t>
  </si>
  <si>
    <t xml:space="preserve">chełmsko-zamojski. . . . . . . . . . . . .      </t>
  </si>
  <si>
    <r>
      <t xml:space="preserve">                      NEW RESIDENTIAL BUILDINGS</t>
    </r>
    <r>
      <rPr>
        <vertAlign val="superscript"/>
        <sz val="10"/>
        <rFont val="Arial"/>
        <family val="2"/>
      </rPr>
      <t xml:space="preserve">a </t>
    </r>
    <r>
      <rPr>
        <sz val="10"/>
        <rFont val="Arial"/>
        <family val="0"/>
      </rPr>
      <t>COMPLETED BY NUMBER  OF STORIES</t>
    </r>
  </si>
  <si>
    <t>17. . . . . . . . . . . . . . . . . . . . . . . . .</t>
  </si>
  <si>
    <r>
      <t xml:space="preserve">WYSZCZEGÓLNIENIE </t>
    </r>
    <r>
      <rPr>
        <i/>
        <sz val="10"/>
        <rFont val="Arial"/>
        <family val="2"/>
      </rPr>
      <t>SPECIFICATION</t>
    </r>
  </si>
  <si>
    <r>
      <t xml:space="preserve">Budynki                           </t>
    </r>
    <r>
      <rPr>
        <i/>
        <sz val="10"/>
        <rFont val="Arial"/>
        <family val="2"/>
      </rPr>
      <t>Buildings</t>
    </r>
  </si>
  <si>
    <r>
      <t xml:space="preserve">Mieszkania </t>
    </r>
    <r>
      <rPr>
        <i/>
        <sz val="10"/>
        <rFont val="Arial"/>
        <family val="2"/>
      </rPr>
      <t>Dwellings</t>
    </r>
  </si>
  <si>
    <r>
      <t xml:space="preserve">Izby </t>
    </r>
    <r>
      <rPr>
        <i/>
        <sz val="10"/>
        <rFont val="Arial"/>
        <family val="2"/>
      </rPr>
      <t>Rooms</t>
    </r>
  </si>
  <si>
    <r>
      <t xml:space="preserve">Przeciętny czas trwania budowy w miesiącach </t>
    </r>
    <r>
      <rPr>
        <i/>
        <sz val="10"/>
        <rFont val="Arial"/>
        <family val="2"/>
      </rPr>
      <t>Average construction period in months</t>
    </r>
  </si>
  <si>
    <r>
      <t>liczba</t>
    </r>
    <r>
      <rPr>
        <i/>
        <sz val="10"/>
        <rFont val="Arial"/>
        <family val="2"/>
      </rPr>
      <t xml:space="preserve"> number</t>
    </r>
  </si>
  <si>
    <r>
      <t xml:space="preserve"> kubatura      w m3 </t>
    </r>
    <r>
      <rPr>
        <i/>
        <sz val="10"/>
        <rFont val="Arial"/>
        <family val="2"/>
      </rPr>
      <t xml:space="preserve">   cubic volume in m3      </t>
    </r>
  </si>
  <si>
    <r>
      <t>Usable floor space of                         dwellings in m</t>
    </r>
    <r>
      <rPr>
        <i/>
        <sz val="10"/>
        <rFont val="Arial"/>
        <family val="2"/>
      </rPr>
      <t>2</t>
    </r>
  </si>
  <si>
    <r>
      <t xml:space="preserve">ogółem             </t>
    </r>
    <r>
      <rPr>
        <i/>
        <sz val="10"/>
        <rFont val="Arial"/>
        <family val="2"/>
      </rPr>
      <t>total</t>
    </r>
  </si>
  <si>
    <r>
      <t>Cubic volume in m</t>
    </r>
    <r>
      <rPr>
        <i/>
        <vertAlign val="superscript"/>
        <sz val="10"/>
        <rFont val="Arial"/>
        <family val="2"/>
      </rPr>
      <t>3</t>
    </r>
  </si>
  <si>
    <r>
      <t xml:space="preserve">                         NEW RESIDENTIAL BUILDINGS</t>
    </r>
    <r>
      <rPr>
        <vertAlign val="superscript"/>
        <sz val="10"/>
        <rFont val="Arial"/>
        <family val="2"/>
      </rPr>
      <t>a</t>
    </r>
    <r>
      <rPr>
        <sz val="10"/>
        <rFont val="Arial"/>
        <family val="2"/>
      </rPr>
      <t xml:space="preserve"> COMPLETED BY NUMBER OF STORIES</t>
    </r>
  </si>
  <si>
    <r>
      <t>Kubatura w m</t>
    </r>
    <r>
      <rPr>
        <b/>
        <vertAlign val="superscript"/>
        <sz val="10"/>
        <rFont val="Arial"/>
        <family val="2"/>
      </rPr>
      <t>3</t>
    </r>
  </si>
  <si>
    <r>
      <t>TABL. 10(29). BUDYNKI  MIESZKALNE NOWE</t>
    </r>
    <r>
      <rPr>
        <i/>
        <vertAlign val="superscript"/>
        <sz val="10"/>
        <rFont val="Arial"/>
        <family val="2"/>
      </rPr>
      <t>a</t>
    </r>
    <r>
      <rPr>
        <sz val="10"/>
        <rFont val="Arial"/>
        <family val="2"/>
      </rPr>
      <t xml:space="preserve">  ODDANE DO UŻYTKOWANIA (BEZ BUDOWNICTWA</t>
    </r>
  </si>
  <si>
    <r>
      <t xml:space="preserve">                         NEW RESIDENTIAL BUILDINGS</t>
    </r>
    <r>
      <rPr>
        <vertAlign val="superscript"/>
        <sz val="10"/>
        <rFont val="Arial"/>
        <family val="2"/>
      </rPr>
      <t xml:space="preserve">a </t>
    </r>
    <r>
      <rPr>
        <sz val="10"/>
        <rFont val="Arial"/>
        <family val="2"/>
      </rPr>
      <t>COMPLETED BY METHODS OF CONSTRUCTION</t>
    </r>
  </si>
  <si>
    <r>
      <t xml:space="preserve">15001 i więcej </t>
    </r>
    <r>
      <rPr>
        <i/>
        <sz val="10"/>
        <rFont val="Arial"/>
        <family val="2"/>
      </rPr>
      <t xml:space="preserve">and more. </t>
    </r>
    <r>
      <rPr>
        <sz val="10"/>
        <rFont val="Arial"/>
        <family val="2"/>
      </rPr>
      <t xml:space="preserve">. . . . . . . . . </t>
    </r>
  </si>
  <si>
    <t>Dwellings completed in urban areas with population of 20 000 and over - Małopolskie, Mazowieckie, Opolskie, Podkarpackie, Podlaskie, Pomorskie</t>
  </si>
  <si>
    <t xml:space="preserve">Mieszkania oddane do użytkowania w miastach liczących 20 tys. i więcej ludności - Małopolskie, Mazowieckie, Opolskie, Podkarpackie, Podlaskie, Pomorskie  </t>
  </si>
  <si>
    <t>Dwellings completed in urban areas with population of 20 000 and over - Świętokrzyskie, Warmińsko-mazurskie, Wielkopolskie, Zachodniopomorskie</t>
  </si>
  <si>
    <t xml:space="preserve">Mieszkania oddane do użytkowania w miastach liczących 20 tys. i więcej ludności  - Świętokrzyskie, Warmińsko-mazurskie, Wielkopolskie, Zachodniopomorskie  </t>
  </si>
  <si>
    <t xml:space="preserve">     7-9 . . . . . . . . . . . . . . . . . . . . . . . . . . </t>
  </si>
  <si>
    <t xml:space="preserve">     150-199 . . . . . . . . . . . . . . . . . . . . . . </t>
  </si>
  <si>
    <t xml:space="preserve">     100-149  . . . . . . . . . . . . . . . . . . . . . </t>
  </si>
  <si>
    <t xml:space="preserve">                   INDYWIDUALNYM  WEDŁUG  LICZBY  IZB  W BUDYNKU</t>
  </si>
  <si>
    <t xml:space="preserve">                  BY NUMBER OF ROOMS IN THE BUILDING</t>
  </si>
  <si>
    <t xml:space="preserve">      1. . . . . . . . . . . . . . . . . . . . . . . . . . . . . . . </t>
  </si>
  <si>
    <t xml:space="preserve">Ostrołęka . . . . . . . . . . . . . . . . . . . . . </t>
  </si>
  <si>
    <t xml:space="preserve">Ostrów Mazowiecka . . . . . . . . . . . . . . . . . . . . . </t>
  </si>
  <si>
    <t xml:space="preserve">2003 . . . . . . . . . . . . . . . . . . . . . </t>
  </si>
  <si>
    <t>2004 . . . . . . . . . . . . . . . . . . . . .</t>
  </si>
  <si>
    <t xml:space="preserve">2005 . . . . . . . . . . . . . . . . . . . . </t>
  </si>
  <si>
    <t xml:space="preserve">2006 . . . . . . . . . . . . . . . . . . . . </t>
  </si>
  <si>
    <t>a Until 1995 (inclusive), in the scope of housing construction other than private, due to the lack of data on the number of dwellings, for which permits have been issued, these data were substituted (conventionally) with data on the number of dwellings, which construction have been started.  b Until 1995 (inclusive), the number of building permits for private residential buildings was used (conventionally) as the number of dwellings (in these buildings),  for which building permits have been issued, as well as the number of dwellings, which construction have been started.</t>
  </si>
  <si>
    <r>
      <t xml:space="preserve">WOJEWÓDZTWA </t>
    </r>
    <r>
      <rPr>
        <i/>
        <sz val="11"/>
        <rFont val="Times New Roman CE"/>
        <family val="1"/>
      </rPr>
      <t>VOIVODSHIPS</t>
    </r>
  </si>
  <si>
    <r>
      <t xml:space="preserve">Budynki handlowo-usługowe         </t>
    </r>
    <r>
      <rPr>
        <i/>
        <sz val="10.5"/>
        <rFont val="Times New Roman"/>
        <family val="1"/>
      </rPr>
      <t>Wholesale and retail trade buildings</t>
    </r>
  </si>
  <si>
    <r>
      <t xml:space="preserve">Budynki transportu i łączności                                  </t>
    </r>
    <r>
      <rPr>
        <i/>
        <sz val="10.5"/>
        <rFont val="Times New Roman"/>
        <family val="1"/>
      </rPr>
      <t>Traffic and communication buildings</t>
    </r>
  </si>
  <si>
    <r>
      <t>WYSZCZEGÓLNIENIE</t>
    </r>
    <r>
      <rPr>
        <i/>
        <sz val="10"/>
        <rFont val="Arial"/>
        <family val="0"/>
      </rPr>
      <t xml:space="preserve"> SPECIFICATION</t>
    </r>
  </si>
  <si>
    <t xml:space="preserve">     100 000 i więcej. . . . . . . . . . . . . . . . . . . . . . . . . . . </t>
  </si>
  <si>
    <t xml:space="preserve">                           20 TYS. I WIĘCEJ LUDNOŚCI </t>
  </si>
  <si>
    <t xml:space="preserve">                           DWELLINGS COMPLETED N URBAN AREAS WITH POPULATION OF 20 000 AND OVER </t>
  </si>
  <si>
    <t>izby</t>
  </si>
  <si>
    <t>dwellings</t>
  </si>
  <si>
    <t>rooms</t>
  </si>
  <si>
    <t xml:space="preserve">P O L S K A. . . . . . . . . . . . . . . </t>
  </si>
  <si>
    <t xml:space="preserve">Bielawa. . . . . . . . . . . . . . . . . . . . . . </t>
  </si>
  <si>
    <t xml:space="preserve">Bolesławiec . . . . . . . . . . . . . . . . . . . . . </t>
  </si>
  <si>
    <t xml:space="preserve">Dzierżoniów . . . . . . . . . . . . . . . . . . . . . </t>
  </si>
  <si>
    <t xml:space="preserve">Głogów . . . . . . . . . . . . . . . . . . . . . </t>
  </si>
  <si>
    <t xml:space="preserve">Jawor . . . . . . . . . . . . . . . . . . . . . </t>
  </si>
  <si>
    <t xml:space="preserve">Jelenia Góra . . . . . . . . . . . . . . . . . . . . . </t>
  </si>
  <si>
    <t xml:space="preserve">Kamienna Góra . . . . . . . . . . . . . . . . . . . . . </t>
  </si>
  <si>
    <t xml:space="preserve">Kłodzko . . . . . . . . . . . . . . . . . . . . . </t>
  </si>
  <si>
    <t xml:space="preserve">Legnica . . . . . . . . . . . . . . . . . . . . . </t>
  </si>
  <si>
    <t xml:space="preserve">Lubań . . . . . . . . . . . . . . . . . . . . . </t>
  </si>
  <si>
    <t xml:space="preserve">Lubin . . . . . . . . . . . . . . . . . . . . . </t>
  </si>
  <si>
    <t xml:space="preserve">Nowa Ruda . . . . . . . . . . . . . . . . . . . . . </t>
  </si>
  <si>
    <t xml:space="preserve">Oleśnica . . . . . . . . . . . . . . . . . . . . . </t>
  </si>
  <si>
    <t xml:space="preserve">Oława . . . . . . . . . . . . . . . . . . . . . </t>
  </si>
  <si>
    <t xml:space="preserve">Polkowice . . . . . . . . . . . . . . . . . . . . . </t>
  </si>
  <si>
    <t xml:space="preserve">Świdnica . . . . . . . . . . . . . . . . . . . . . </t>
  </si>
  <si>
    <t xml:space="preserve">Świebodzice . . . . . . . . . . . . . . . . . . . . . </t>
  </si>
  <si>
    <t xml:space="preserve">Wałbrzych . . . . . . . . . . . . . . . . . . . . . </t>
  </si>
  <si>
    <t xml:space="preserve">Wrocław . . . . . . . . . . . . . . . . . . . . . </t>
  </si>
  <si>
    <t xml:space="preserve">Zgorzelec . . . . . . . . . . . . . . . . . . . . . </t>
  </si>
  <si>
    <t>Kujawsko-pomorskie . . . .</t>
  </si>
  <si>
    <t xml:space="preserve">Brodnica . . . . . . . . . . . . . . . . . . . . . </t>
  </si>
  <si>
    <t xml:space="preserve">Bydgoszcz . . . . . . . . . . . . . . . . . . . . . </t>
  </si>
  <si>
    <t xml:space="preserve">Chełmno . . . . . . . . . . . . . . . . . . . . . </t>
  </si>
  <si>
    <t xml:space="preserve">Grudziądz . . . . . . . . . . . . . . . . . . . . . </t>
  </si>
  <si>
    <t xml:space="preserve">Inowrocław . . . . . . . . . . . . . . . . . . . . . </t>
  </si>
  <si>
    <t xml:space="preserve">Świecie . . . . . . . . . . . . . . . . . . . . . </t>
  </si>
  <si>
    <t xml:space="preserve">Toruń . . . . . . . . . . . . . . . . . . . . . </t>
  </si>
  <si>
    <t xml:space="preserve">Włocławek . . . . . . . . . . . . . . . . . . . . . </t>
  </si>
  <si>
    <t>Lubelskie. . . . . . . . . . . . . .</t>
  </si>
  <si>
    <t xml:space="preserve">Biała Podlaska . . . . . . . . . . . . . . . . . . . . . </t>
  </si>
  <si>
    <t xml:space="preserve">Biłgoraj . . . . . . . . . . . . . . . . . . . . . </t>
  </si>
  <si>
    <t xml:space="preserve">Chełm . . . . . . . . . . . . . . . . . . . . . </t>
  </si>
  <si>
    <t xml:space="preserve">Kraśnik . . . . . . . . . . . . . . . . . . . . . </t>
  </si>
  <si>
    <t xml:space="preserve">Lubartów . . . . . . . . . . . . . . . . . . . . . </t>
  </si>
  <si>
    <t xml:space="preserve">Lublin . . . . . . . . . . . . . . . . . . . . . </t>
  </si>
  <si>
    <t xml:space="preserve">Łęczna . . . . . . . . . . . . . . . . . . . . . </t>
  </si>
  <si>
    <t xml:space="preserve">Łuków . . . . . . . . . . . . . . . . . . . . . </t>
  </si>
  <si>
    <t xml:space="preserve">Puławy . . . . . . . . . . . . . . . . . . . . . </t>
  </si>
  <si>
    <t xml:space="preserve">Świdnik . . . . . . . . . . . . . . . . . . . . . </t>
  </si>
  <si>
    <t xml:space="preserve">Tomaszów Lubelski . . . . . . . . . . . . . . . . . . . . . </t>
  </si>
  <si>
    <t xml:space="preserve">Zamość . . . . . . . . . . . . . . . . . . . . . </t>
  </si>
  <si>
    <t>Lubuskie. . . . . . . . . . . . . . .</t>
  </si>
  <si>
    <t xml:space="preserve">Gorzów Wielkopolski . . . . . . . . . . . . . . . . . . . . . </t>
  </si>
  <si>
    <t xml:space="preserve">Nowa Sól . . . . . . . . . . . . . . . . . . . . . </t>
  </si>
  <si>
    <t xml:space="preserve">Świebodzin . . . . . . . . . . . . . . . . . . . . . </t>
  </si>
  <si>
    <t xml:space="preserve">Zielona Góra . . . . . . . . . . . . . . . . . . . . . </t>
  </si>
  <si>
    <t xml:space="preserve">Żagań . . . . . . . . . . . . . . . . . . . . . </t>
  </si>
  <si>
    <t xml:space="preserve">Żary . . . . . . . . . . . . . . . . . . . . . </t>
  </si>
  <si>
    <t>Łódzkie. . . . . . . . . . . . . . . .</t>
  </si>
  <si>
    <t xml:space="preserve">Aleksandrów Łódzki . . . . . . . . . . . . . . . . . . . . . </t>
  </si>
  <si>
    <t xml:space="preserve">Bełchatów . . . . . . . . . . . . . . . . . . . . . </t>
  </si>
  <si>
    <t xml:space="preserve">    Mieszkania  Dwellings</t>
  </si>
  <si>
    <t xml:space="preserve"> Izby  Rooms</t>
  </si>
  <si>
    <t>Regiony Regions:</t>
  </si>
  <si>
    <t>Podregiony Subregions:</t>
  </si>
  <si>
    <t>Podregion Subregion:</t>
  </si>
  <si>
    <t>przeciętna 1 mieszkania average per 1dwelling</t>
  </si>
  <si>
    <t>Izby  Rooms</t>
  </si>
  <si>
    <t>ogółem total</t>
  </si>
  <si>
    <t xml:space="preserve">a Budownictwo spółdzielni mieszkaniowych, zakładów pracy, komunalne, społeczne czynszowe i przeznaczone na sprzedaż lub wynajem </t>
  </si>
  <si>
    <t>usable floor space of dwellings in m2</t>
  </si>
  <si>
    <r>
      <t>Non-private construction</t>
    </r>
    <r>
      <rPr>
        <vertAlign val="superscript"/>
        <sz val="10"/>
        <rFont val="Arial"/>
        <family val="2"/>
      </rPr>
      <t>a</t>
    </r>
  </si>
  <si>
    <r>
      <t>Budownictwo inne niż indywidualne</t>
    </r>
    <r>
      <rPr>
        <vertAlign val="superscript"/>
        <sz val="10"/>
        <rFont val="Arial"/>
        <family val="2"/>
      </rPr>
      <t>a</t>
    </r>
  </si>
  <si>
    <t>mieszkania</t>
  </si>
  <si>
    <t>powierzchnia użytkowa mieszkań  w m2</t>
  </si>
  <si>
    <t>Ogółem    Total</t>
  </si>
  <si>
    <t>Budownictwo indywidualne                         Private construcion</t>
  </si>
  <si>
    <t>Liczba mieszkań Number of dwellings</t>
  </si>
  <si>
    <t>wyposażone equiped with</t>
  </si>
  <si>
    <t>bez wyposażenia not equiped with</t>
  </si>
  <si>
    <t>w wodociąg                             water-line system</t>
  </si>
  <si>
    <t>w ustęp spłukiwany                      flushing lavatory</t>
  </si>
  <si>
    <t>w łazienkę                                  bathroom</t>
  </si>
  <si>
    <t>w centralne ogrzewanie                  central heating</t>
  </si>
  <si>
    <t>w gaz z sieci                                  gas from gas-line system</t>
  </si>
  <si>
    <t xml:space="preserve">      terenach przemysłowych . . . . . . . . . . . . . . </t>
  </si>
  <si>
    <t xml:space="preserve">                          BUDOWLANYCH (DOK.)</t>
  </si>
  <si>
    <t xml:space="preserve">                           CONSTRUCTION AND ASSEMBLY PRODUCTION BY TYPE OF CONSTRUCTIONS (CONT.)</t>
  </si>
  <si>
    <t xml:space="preserve">WYKONYWANIE ROBÓT </t>
  </si>
  <si>
    <t xml:space="preserve">     BUDOWLANYCH</t>
  </si>
  <si>
    <t xml:space="preserve">     WYKOŃCZENIOWYCH</t>
  </si>
  <si>
    <t>BUILDING COMPLETION</t>
  </si>
  <si>
    <t xml:space="preserve">                           KALKULACYJNYM</t>
  </si>
  <si>
    <t xml:space="preserve">                           STRUCTURE OF CONSTRUCTION AND ASSEMBLY PRODUCTION COSTS BY CALCULATION</t>
  </si>
  <si>
    <t>w %  in %</t>
  </si>
  <si>
    <t>O G Ó Ł E M . . . . . . . . . . . . . . . . . . . . . . . . . . . .</t>
  </si>
  <si>
    <t xml:space="preserve">     w tym:</t>
  </si>
  <si>
    <t xml:space="preserve">     of  which:</t>
  </si>
  <si>
    <t xml:space="preserve">Przygotowanie terenu pod </t>
  </si>
  <si>
    <t xml:space="preserve">     budowę . . . . . . . . . . . . . . . . . . . </t>
  </si>
  <si>
    <t xml:space="preserve">     inżynieria lądowa i wodna</t>
  </si>
  <si>
    <t>Building constructions; CIVIL</t>
  </si>
  <si>
    <t xml:space="preserve">  engineering</t>
  </si>
  <si>
    <t xml:space="preserve">     budowlanych . . . . . . . . . . </t>
  </si>
  <si>
    <t xml:space="preserve">     wykończniowych . . . . . . . . . . . . . . . . . . . </t>
  </si>
  <si>
    <t xml:space="preserve">Sektor publiczny . . . . . . . . . . . . . . . . . . . . . . . </t>
  </si>
  <si>
    <t>Własność państwowa . . . . . . . . . . . . . . . . . .</t>
  </si>
  <si>
    <t xml:space="preserve">Własność samorządu </t>
  </si>
  <si>
    <t xml:space="preserve">    terytorialnego . . . . . . . . . .</t>
  </si>
  <si>
    <t>Local self-government</t>
  </si>
  <si>
    <t xml:space="preserve">    ownership</t>
  </si>
  <si>
    <t xml:space="preserve">Własność mieszana . . . . . . . . . . . . . . . . . . . . . . . . </t>
  </si>
  <si>
    <t xml:space="preserve">Własność prywatna krajowa . . . . . . . . . . . . . . . . . . . . . . . </t>
  </si>
  <si>
    <t>Private dimestic ownership</t>
  </si>
  <si>
    <t xml:space="preserve">      spółdzielcza . . . . . . . . . . . . . . . . . . . . . . . . .</t>
  </si>
  <si>
    <t xml:space="preserve">      co-operative ownership</t>
  </si>
  <si>
    <t xml:space="preserve">      osób fizycznych . . . . . . . . . . . . . . . . . . . . . . </t>
  </si>
  <si>
    <t xml:space="preserve">      natural persons ownership</t>
  </si>
  <si>
    <t xml:space="preserve">      spółek . . . . . . . . . . . . . . . . . . . . . . . . . . . . . . .</t>
  </si>
  <si>
    <t xml:space="preserve">      companies ownership</t>
  </si>
  <si>
    <t xml:space="preserve">Własność zagraniczna . . . . . . . . . . . . . . . . . . . . </t>
  </si>
  <si>
    <t xml:space="preserve">Warmińsko-mazurskie. . . . . . . . . . . . . . . . . . . </t>
  </si>
  <si>
    <t xml:space="preserve">Wielkopolskie. . . . . . . . . . . . . . . . . . . . . . . . . </t>
  </si>
  <si>
    <t xml:space="preserve">Zachodniopomorskie. . . . . . . . . . . . . . . . . . . . </t>
  </si>
  <si>
    <t xml:space="preserve">                         WEDŁUG WOJEWÓDZTW </t>
  </si>
  <si>
    <t xml:space="preserve">                         HOTELS AND SIMILAR BUILDINGS COMPLETED BY VOIVODSHIPS</t>
  </si>
  <si>
    <t xml:space="preserve">                          WEDŁUG WOJEWÓDZTW   </t>
  </si>
  <si>
    <t xml:space="preserve">                          WHOLESALE AND RETAIL TRADE BUILDINGS AND TRAFFIC AND COMMUNICATION BUILDINGS COMPLETED</t>
  </si>
  <si>
    <t xml:space="preserve">                          BY VOIVODSHIPS</t>
  </si>
  <si>
    <t>Dolnośląskie………………………</t>
  </si>
  <si>
    <t>Kujawsko-pomorskie………………………</t>
  </si>
  <si>
    <t>Lubelskie…………………………</t>
  </si>
  <si>
    <t>Lubuskie…………………………</t>
  </si>
  <si>
    <t>a - ogółem</t>
  </si>
  <si>
    <t xml:space="preserve">      total</t>
  </si>
  <si>
    <t>b - w tym indywidualne</t>
  </si>
  <si>
    <t xml:space="preserve">     of which private</t>
  </si>
  <si>
    <t xml:space="preserve">Opolskie. . . . . . . . . . . . . . . . . . . . . . </t>
  </si>
  <si>
    <t xml:space="preserve">Podkarpackie. . . . . . . . . . . . . . . . . . </t>
  </si>
  <si>
    <t xml:space="preserve">                            BUILDING PERMITS ISSUED FOR CONSTRUCTION OF  TWO AND MORE </t>
  </si>
  <si>
    <t xml:space="preserve">                            DWELLING BUILDINGS</t>
  </si>
  <si>
    <t xml:space="preserve">                          NIEMIESZKALNYCH  ORAZ  INNYCH OBIEKTÓW BUDOWLANYCH</t>
  </si>
  <si>
    <t xml:space="preserve">                          BUILDING PERMITS ISSUED FOR CONSTRUCTION OF NEW </t>
  </si>
  <si>
    <t xml:space="preserve">                           NON-RESIDENTIAL BUILDINGS AND OTHER CONSTRUCTIONS</t>
  </si>
  <si>
    <t xml:space="preserve">Dolnośląskie. . . . . . . . . . . . . . . . . . . .  . . . . . </t>
  </si>
  <si>
    <t xml:space="preserve">Kujawsko-pomorskie. . . . . . . . . . . . . . . . . . </t>
  </si>
  <si>
    <t xml:space="preserve">Lubelskie. . . . . . . . . . . . . . . . . . . . . . . . . . . . </t>
  </si>
  <si>
    <t>Lubuskie. . . . . . . . . . . . . . . . . . . . . . . . . .</t>
  </si>
  <si>
    <t>Łódzkie. . . . . . . . . . . . . . . . . . . . . . . . . . . .</t>
  </si>
  <si>
    <t>Mazowieckie. . . . . . . . . . . . . . . . . . . . . . .</t>
  </si>
  <si>
    <t>Opolskie. . . . . . . . . . . . . . . . . . . . . . . . . .</t>
  </si>
  <si>
    <t xml:space="preserve">Podkarpackie. . . . . . . . . . . . . . . . . . . . . . . </t>
  </si>
  <si>
    <t>Podlaskie. . . . . . . . . . . . . . . . . . . . . . . . . . .</t>
  </si>
  <si>
    <t>Pomorskie. . . . . . . . . . . . . . . . . . . . . . . .</t>
  </si>
  <si>
    <t xml:space="preserve">Śląskie. . . . . . . . . . . . . . . . . . . . . . . . . . . . </t>
  </si>
  <si>
    <t xml:space="preserve">Świętokrzyskie. . . . . . . . . . . . . . . . . . . . . . . </t>
  </si>
  <si>
    <t>Warmińsko-mazurskie. . . . . . . . . . . . . . . .</t>
  </si>
  <si>
    <t>Wielkopolskie. . . . . . . . . . . . . . . . . . . . . .</t>
  </si>
  <si>
    <t xml:space="preserve">Zachodniopomorskie. . . . . . . . . . . . . . . . . </t>
  </si>
  <si>
    <t xml:space="preserve">                          BUILDING PERMITS ISSUED FOR CONSTRUCTION OF NEW HOTELS AND</t>
  </si>
  <si>
    <t xml:space="preserve">                          SIMILAR  BUILDINGS AND OFFICE BUILDINGS</t>
  </si>
  <si>
    <t xml:space="preserve">Lubuskie. . . . . . . . . . . . . . . . . . . . . . . </t>
  </si>
  <si>
    <t xml:space="preserve">                   IN THE BUILDING (EXCLUDING PRIVATE CONSTRUCTION)</t>
  </si>
  <si>
    <t xml:space="preserve">      budynki o liczbie mieszkań:</t>
  </si>
  <si>
    <t xml:space="preserve">      buildings with specified</t>
  </si>
  <si>
    <t xml:space="preserve">      number of dwellings</t>
  </si>
  <si>
    <t xml:space="preserve">      1 . . . . . . . . . . . . . . . . . . . . . . . . . . . . . . . . .</t>
  </si>
  <si>
    <t xml:space="preserve">      2 . . . . . . . . . . . . . . . . . . . . . . . . . . . . . . . .</t>
  </si>
  <si>
    <t xml:space="preserve">      3 . . . . . . . . . . . . . . . . . . . . . . . . . . . . . . . . </t>
  </si>
  <si>
    <t xml:space="preserve">      4 . . . . . . . . . . . . . . . . . . . . . . . . . . . . . . . .</t>
  </si>
  <si>
    <t xml:space="preserve">      5-10 . . . . . . . . . . . . . . . . . . . . . . . . . . . . </t>
  </si>
  <si>
    <t xml:space="preserve">      11-20 . . . . . . . . . . . . . . . . . . . . . . . . . . . . . . </t>
  </si>
  <si>
    <t xml:space="preserve">      21-30 . . . . . . . . . . . . . . . . . . . . . . . . . . . .</t>
  </si>
  <si>
    <t xml:space="preserve">      31-40 . . . . . . . . . . . . . . . . . . . . . . . . . . . </t>
  </si>
  <si>
    <t>Miasta. . . . . . . . . . . . . . . . . . . . . . . . .  .</t>
  </si>
  <si>
    <t>Wieś. . . . . . . . . . . . . . . . . . . . . . . . . . .</t>
  </si>
  <si>
    <t xml:space="preserve">      3 . . . . . . . . . . . . . . . . . . . . . . . . . . . . . . . .</t>
  </si>
  <si>
    <t xml:space="preserve">                   MIESZKAŃ  W  BUDYNKU  (BEZ  BUDOWNICTWA  INDYWIDUALNEGO)  (cd.)</t>
  </si>
  <si>
    <t xml:space="preserve">                 IN THE BUILDING (EXCLUDING PRIVATE CONSTRUCTION) (cont.)</t>
  </si>
  <si>
    <t>BUDOWNICTWO:</t>
  </si>
  <si>
    <t>Construction</t>
  </si>
  <si>
    <t>Przeznaczone na sprzedaż  lub</t>
  </si>
  <si>
    <t xml:space="preserve">    wynajem. . . . . . . . . . . . . . . . . . . . . </t>
  </si>
  <si>
    <t xml:space="preserve">    1 . . . . . . . . . . . . . . . . . . . . . . . . . . .. </t>
  </si>
  <si>
    <t xml:space="preserve">    2. . . . . . . . . . . . . . . . . . . . . . . . . . . . . . </t>
  </si>
  <si>
    <t xml:space="preserve">    3 . . . . . . . . . . . . . . . . . . . . . . . . . . . . . </t>
  </si>
  <si>
    <t xml:space="preserve">    4  . . . . . . . . . . . . . . . . . . . . . . . . . . . </t>
  </si>
  <si>
    <t xml:space="preserve">    5-10 . . . . . .  . . . . . . . . . . . . . . . . . . . . </t>
  </si>
  <si>
    <t xml:space="preserve">    11-20 . . . . . . . . . . . . . . . . . . . . . . . . . . </t>
  </si>
  <si>
    <t xml:space="preserve">    21-30. . . . . . . . . . . . . . . . . . . . . . . . . . </t>
  </si>
  <si>
    <t xml:space="preserve">    31-40 . . . . . . . . . . . . . . . . . . . . . . . . . </t>
  </si>
  <si>
    <t xml:space="preserve">Spółdzielni mieszkaniowych. . </t>
  </si>
  <si>
    <t xml:space="preserve">       budynki o liczbie mieszkań:</t>
  </si>
  <si>
    <t xml:space="preserve">    1 . . . . . . . . . . . . . . . . . . . . . . . . . .</t>
  </si>
  <si>
    <t xml:space="preserve">    2 . . . . . . . . . . . . . . . . . . . . . . . . . . . . . </t>
  </si>
  <si>
    <t xml:space="preserve">    4. . . . . . . . . . . . . . . . . . . . . . . . . . .</t>
  </si>
  <si>
    <t xml:space="preserve">    5-10. . . . . . . . . . . . . . . . . . . . . . . . . .</t>
  </si>
  <si>
    <t xml:space="preserve">    11-20  . . . . . . . . . . . . . . . . . . . . . . . </t>
  </si>
  <si>
    <t xml:space="preserve">    21-30 . . . . . . . . . . . . . . . . . . . . . .</t>
  </si>
  <si>
    <t xml:space="preserve">    31-40 . . . . . . . . . . . . . . . . . . . . . . . . </t>
  </si>
  <si>
    <t xml:space="preserve">Społeczne czynszowe. . . . . . . . . . . . </t>
  </si>
  <si>
    <t xml:space="preserve">    5-10 . . . . . . . . . . . . . . . . . . . . . . . . . . .</t>
  </si>
  <si>
    <t xml:space="preserve">    11-20 . . . . . . . . . . . . . . . . . . . . . . . . . </t>
  </si>
  <si>
    <t xml:space="preserve">    21-30 . . . . . . . . . . . . . . . . . . . . . . . . . </t>
  </si>
  <si>
    <t xml:space="preserve">    31-40 . . . . . . . . . . . . . . . . . . . . . . . . . . </t>
  </si>
  <si>
    <t xml:space="preserve">Komunalne. . . . . . . . . . . . . . . . . . . . . </t>
  </si>
  <si>
    <t>Municipal (gmina)</t>
  </si>
  <si>
    <t xml:space="preserve">    1  . . . . . . . . . . . . . . . . . . . . . . . . . . . </t>
  </si>
  <si>
    <t xml:space="preserve">    3  . . . . . . . . . . . . . . . . . . . . . . . . . . . </t>
  </si>
  <si>
    <t xml:space="preserve">    5-10 . . . . . . . . . . . . . . . . . . . . . . . . . .</t>
  </si>
  <si>
    <t xml:space="preserve">    11-20  . . . . . . . . . . . . . . . . . . . . . . . . . .</t>
  </si>
  <si>
    <t xml:space="preserve">    21-30  . . . . . . . . . . . . . . . . . . . . . . . . .</t>
  </si>
  <si>
    <t>Polska  Poland</t>
  </si>
  <si>
    <t>Lp.</t>
  </si>
  <si>
    <t xml:space="preserve"> Dolno- śląskie</t>
  </si>
  <si>
    <t xml:space="preserve"> Kujawsko-pomorskie</t>
  </si>
  <si>
    <t xml:space="preserve"> Lubelskie</t>
  </si>
  <si>
    <t xml:space="preserve"> Lubuskie</t>
  </si>
  <si>
    <t xml:space="preserve"> Łódzkie</t>
  </si>
  <si>
    <t xml:space="preserve"> Mało-polskie</t>
  </si>
  <si>
    <t xml:space="preserve"> Mazo-wieckie</t>
  </si>
  <si>
    <t>Opolskie</t>
  </si>
  <si>
    <t>Podkar-packie</t>
  </si>
  <si>
    <t>Podlaskie</t>
  </si>
  <si>
    <t>Pomorskie</t>
  </si>
  <si>
    <t>Śląskie</t>
  </si>
  <si>
    <t>Święto-krzyskie</t>
  </si>
  <si>
    <t>Warmińsko-mazurskie</t>
  </si>
  <si>
    <t>Wielko-polskie</t>
  </si>
  <si>
    <t>Zachodnio-pomorskie</t>
  </si>
  <si>
    <t xml:space="preserve"> 1</t>
  </si>
  <si>
    <t>P O L S K A . . . . . . . . . . . . .</t>
  </si>
  <si>
    <t>P O L A N D</t>
  </si>
  <si>
    <t xml:space="preserve"> 2</t>
  </si>
  <si>
    <t xml:space="preserve"> Dolnośląskie . . . . . . . . . . . . .</t>
  </si>
  <si>
    <t xml:space="preserve"> 3</t>
  </si>
  <si>
    <t xml:space="preserve"> Kujawsko-pomorskie . . . . . .</t>
  </si>
  <si>
    <t xml:space="preserve"> 4</t>
  </si>
  <si>
    <t xml:space="preserve"> Lubelskie . . . . . . . . . . . . . . . .</t>
  </si>
  <si>
    <t xml:space="preserve"> 5</t>
  </si>
  <si>
    <t xml:space="preserve"> Lubuskie . . . . . . . . . . . . . . . . </t>
  </si>
  <si>
    <t xml:space="preserve"> 6</t>
  </si>
  <si>
    <t xml:space="preserve"> Łódzkie . . . . . . . . . . . . . . . . .</t>
  </si>
  <si>
    <t xml:space="preserve"> 7</t>
  </si>
  <si>
    <t xml:space="preserve"> Małopolskie . . . . . . . . . . . . .</t>
  </si>
  <si>
    <t xml:space="preserve"> 8</t>
  </si>
  <si>
    <t xml:space="preserve"> Mazowieckie . . . . . . . . . . . . . .</t>
  </si>
  <si>
    <t xml:space="preserve"> 9</t>
  </si>
  <si>
    <t xml:space="preserve"> Opolskie . . . . . . . . . . . . . . . . . . .</t>
  </si>
  <si>
    <t>10</t>
  </si>
  <si>
    <t xml:space="preserve"> Podkarpackie . . . . . . . . . . . . . .</t>
  </si>
  <si>
    <t>11</t>
  </si>
  <si>
    <t xml:space="preserve"> Podlaskie . . . . . . . . . . . . . . . </t>
  </si>
  <si>
    <t>12</t>
  </si>
  <si>
    <t xml:space="preserve">a Dane nieostateczne  </t>
  </si>
  <si>
    <t>b Dla podmiotów o liczbie pracujących powyżej 9 osób - dane ostateczne</t>
  </si>
  <si>
    <t xml:space="preserve">      2. . . . . . . . . . . . . . . . . . . . . . . . . . . . . .</t>
  </si>
  <si>
    <t xml:space="preserve">      3. . . . . . . . . . . . . . . . . . . . . . . . . . . . .'</t>
  </si>
  <si>
    <t xml:space="preserve">      4. . . . . . . . . . . . . . . . . . . . . . . . . . . . . </t>
  </si>
  <si>
    <t xml:space="preserve">      5. . . . . . . . . . . . . . . . . . . . . . . . . . . . . . . .</t>
  </si>
  <si>
    <t xml:space="preserve">      6. . . . . . . . . . . . . . . . . . . . . . . . . . . . . </t>
  </si>
  <si>
    <t xml:space="preserve">      7. . . . . . . . . . . . . . . . . . . . . . . . . . . . . </t>
  </si>
  <si>
    <t xml:space="preserve">      8. . . . . . . . . . . . . . . . . . . . . . . . . . . . . .</t>
  </si>
  <si>
    <t xml:space="preserve">      9 i więcej. . . . . . . . . . . . . . . . . . . . . . </t>
  </si>
  <si>
    <t xml:space="preserve">      3. . . . . . . . . . . . . . . . . . . . . . . . . . . . .</t>
  </si>
  <si>
    <t xml:space="preserve">                       LICZBY KONDYGNACJI  (BEZ BUDOWNICTWA INDYWIDUALNEGO)</t>
  </si>
  <si>
    <t xml:space="preserve">                     (EXCLUDING PRIVATE CONSTRUCTION)</t>
  </si>
  <si>
    <t xml:space="preserve">   Budynki o liczbie </t>
  </si>
  <si>
    <t xml:space="preserve">   kondygnacji:</t>
  </si>
  <si>
    <t xml:space="preserve">    Buildings by number</t>
  </si>
  <si>
    <t xml:space="preserve">   of stories</t>
  </si>
  <si>
    <t>1. . . . . . . . . . . . . . . . . . . . . . . . . . . . . .  .</t>
  </si>
  <si>
    <t xml:space="preserve">2. . . . . . . . . . . . . . . . . . . . . . . . . . . </t>
  </si>
  <si>
    <t xml:space="preserve">3. . . . . . . . . . . . . . . . . . . . . . . . . </t>
  </si>
  <si>
    <t>4. . . . . . . . . . . . . . . . . . . . . . . . .</t>
  </si>
  <si>
    <t>5. . . . . . . . . . . . . . . . . . . . . . . . .</t>
  </si>
  <si>
    <t>6. . . . . . . . . . . . . . . . . . . . . . . . .</t>
  </si>
  <si>
    <t>7. . . . . . . . . . . . . . . . . . . . . . . . .</t>
  </si>
  <si>
    <t>8. . . . . . . . . . . . . . . . . . . . . . . . .</t>
  </si>
  <si>
    <t>9. . . . . . . . . . . . . . . . . . . . . . . . .</t>
  </si>
  <si>
    <t>10. . . . . . . . . . . . . . . . . . . . . . . . .</t>
  </si>
  <si>
    <t>11. . . . . . . . . . . . . . . . . . . . . . . . .</t>
  </si>
  <si>
    <t>12. . . . . . . . . . . . . . . . . . . . . . . . .</t>
  </si>
  <si>
    <t>16. . . . . . . . . . . . . . . . . . . . . . . . .</t>
  </si>
  <si>
    <t>Zachodniopomorskie. . . . . . . . . . . . . . . . . . . .</t>
  </si>
</sst>
</file>

<file path=xl/styles.xml><?xml version="1.0" encoding="utf-8"?>
<styleSheet xmlns="http://schemas.openxmlformats.org/spreadsheetml/2006/main">
  <numFmts count="3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_);[Red]\(#,##0\)"/>
    <numFmt numFmtId="165" formatCode="&quot;$&quot;#,##0_);[Red]\(&quot;$&quot;#,##0\)"/>
    <numFmt numFmtId="166" formatCode="0.0"/>
    <numFmt numFmtId="167" formatCode="0.00000"/>
    <numFmt numFmtId="168" formatCode="0.000000"/>
    <numFmt numFmtId="169" formatCode="0.0000000"/>
    <numFmt numFmtId="170" formatCode="0.0000"/>
    <numFmt numFmtId="171" formatCode="0.000"/>
    <numFmt numFmtId="172" formatCode="&quot;Tak&quot;;&quot;Tak&quot;;&quot;Nie&quot;"/>
    <numFmt numFmtId="173" formatCode="&quot;Prawda&quot;;&quot;Prawda&quot;;&quot;Fałsz&quot;"/>
    <numFmt numFmtId="174" formatCode="&quot;Włączone&quot;;&quot;Włączone&quot;;&quot;Wyłączone&quot;"/>
    <numFmt numFmtId="175" formatCode="[$€-2]\ #,##0.00_);[Red]\([$€-2]\ #,##0.00\)"/>
    <numFmt numFmtId="176" formatCode="0_)"/>
    <numFmt numFmtId="177" formatCode="0.0_)"/>
    <numFmt numFmtId="178" formatCode="General_)"/>
    <numFmt numFmtId="179" formatCode="0.0_____)"/>
    <numFmt numFmtId="180" formatCode="0.000_)"/>
    <numFmt numFmtId="181" formatCode="0.0___)"/>
    <numFmt numFmtId="182" formatCode="0.0__"/>
    <numFmt numFmtId="183" formatCode="0______"/>
    <numFmt numFmtId="184" formatCode="0_______)"/>
    <numFmt numFmtId="185" formatCode="0___)"/>
  </numFmts>
  <fonts count="74">
    <font>
      <sz val="10"/>
      <name val="Arial"/>
      <family val="0"/>
    </font>
    <font>
      <sz val="10"/>
      <name val="Courier"/>
      <family val="0"/>
    </font>
    <font>
      <sz val="8"/>
      <name val="Courier"/>
      <family val="0"/>
    </font>
    <font>
      <sz val="10"/>
      <name val="Times New Roman CE"/>
      <family val="1"/>
    </font>
    <font>
      <sz val="9"/>
      <name val="Times New Roman CE"/>
      <family val="1"/>
    </font>
    <font>
      <sz val="11"/>
      <name val="Times New Roman CE"/>
      <family val="1"/>
    </font>
    <font>
      <i/>
      <sz val="10"/>
      <name val="Times New Roman CE"/>
      <family val="1"/>
    </font>
    <font>
      <sz val="10.5"/>
      <name val="Times New Roman CE"/>
      <family val="1"/>
    </font>
    <font>
      <i/>
      <sz val="10.5"/>
      <name val="Times New Roman"/>
      <family val="1"/>
    </font>
    <font>
      <i/>
      <sz val="11"/>
      <name val="Times New Roman CE"/>
      <family val="1"/>
    </font>
    <font>
      <i/>
      <sz val="9"/>
      <name val="Times New Roman"/>
      <family val="1"/>
    </font>
    <font>
      <sz val="10"/>
      <name val="MS Sans Serif"/>
      <family val="0"/>
    </font>
    <font>
      <sz val="8"/>
      <name val="MS Sans Serif"/>
      <family val="0"/>
    </font>
    <font>
      <b/>
      <sz val="9.5"/>
      <name val="Times New Roman CE"/>
      <family val="1"/>
    </font>
    <font>
      <u val="single"/>
      <sz val="10"/>
      <color indexed="12"/>
      <name val="Arial"/>
      <family val="0"/>
    </font>
    <font>
      <u val="single"/>
      <sz val="10"/>
      <color indexed="36"/>
      <name val="Arial"/>
      <family val="0"/>
    </font>
    <font>
      <sz val="10"/>
      <name val="Arial CE"/>
      <family val="0"/>
    </font>
    <font>
      <i/>
      <vertAlign val="superscript"/>
      <sz val="9.5"/>
      <name val="Times New Roman CE"/>
      <family val="1"/>
    </font>
    <font>
      <i/>
      <sz val="9.5"/>
      <name val="Times New Roman CE"/>
      <family val="1"/>
    </font>
    <font>
      <b/>
      <vertAlign val="superscript"/>
      <sz val="9.5"/>
      <name val="Times New Roman CE"/>
      <family val="1"/>
    </font>
    <font>
      <sz val="8"/>
      <name val="Arial CE"/>
      <family val="0"/>
    </font>
    <font>
      <vertAlign val="superscript"/>
      <sz val="9.5"/>
      <name val="Times New Roman CE"/>
      <family val="1"/>
    </font>
    <font>
      <sz val="8"/>
      <name val="Arial"/>
      <family val="0"/>
    </font>
    <font>
      <vertAlign val="superscript"/>
      <sz val="10.5"/>
      <name val="Times New Roman CE"/>
      <family val="1"/>
    </font>
    <font>
      <sz val="9.5"/>
      <name val="Times New Roman CE"/>
      <family val="0"/>
    </font>
    <font>
      <vertAlign val="superscript"/>
      <sz val="10"/>
      <name val="Arial"/>
      <family val="2"/>
    </font>
    <font>
      <i/>
      <sz val="10"/>
      <name val="Arial"/>
      <family val="0"/>
    </font>
    <font>
      <b/>
      <sz val="10"/>
      <name val="Arial"/>
      <family val="0"/>
    </font>
    <font>
      <i/>
      <vertAlign val="superscript"/>
      <sz val="10"/>
      <name val="Arial"/>
      <family val="2"/>
    </font>
    <font>
      <i/>
      <vertAlign val="superscript"/>
      <sz val="10.5"/>
      <name val="Times New Roman CE"/>
      <family val="0"/>
    </font>
    <font>
      <b/>
      <vertAlign val="superscript"/>
      <sz val="10"/>
      <name val="Arial"/>
      <family val="2"/>
    </font>
    <font>
      <i/>
      <sz val="9"/>
      <name val="Arial"/>
      <family val="2"/>
    </font>
    <font>
      <sz val="9"/>
      <name val="Arial"/>
      <family val="2"/>
    </font>
    <font>
      <vertAlign val="superscript"/>
      <sz val="9"/>
      <name val="Arial"/>
      <family val="2"/>
    </font>
    <font>
      <i/>
      <vertAlign val="superscript"/>
      <sz val="9"/>
      <name val="Arial"/>
      <family val="2"/>
    </font>
    <font>
      <sz val="14"/>
      <name val="Times New Roman"/>
      <family val="1"/>
    </font>
    <font>
      <i/>
      <sz val="14"/>
      <name val="Times New Roman"/>
      <family val="1"/>
    </font>
    <font>
      <b/>
      <i/>
      <sz val="10"/>
      <name val="Arial"/>
      <family val="2"/>
    </font>
    <font>
      <b/>
      <sz val="10"/>
      <name val="Times New Roman"/>
      <family val="1"/>
    </font>
    <font>
      <sz val="10"/>
      <name val="Times New Roman"/>
      <family val="1"/>
    </font>
    <font>
      <b/>
      <sz val="10"/>
      <name val="Times New Roman CE"/>
      <family val="1"/>
    </font>
    <font>
      <sz val="11"/>
      <name val="Arial CE"/>
      <family val="0"/>
    </font>
    <font>
      <b/>
      <i/>
      <sz val="10"/>
      <name val="Times New Roman"/>
      <family val="1"/>
    </font>
    <font>
      <sz val="10"/>
      <color indexed="10"/>
      <name val="Times New Roman"/>
      <family val="1"/>
    </font>
    <font>
      <i/>
      <sz val="10"/>
      <name val="Times New Roman"/>
      <family val="1"/>
    </font>
    <font>
      <b/>
      <sz val="10"/>
      <color indexed="10"/>
      <name val="Times New Roman"/>
      <family val="1"/>
    </font>
    <font>
      <b/>
      <sz val="10.5"/>
      <name val="Times New Roman"/>
      <family val="1"/>
    </font>
    <font>
      <sz val="10.5"/>
      <name val="Times New Roman"/>
      <family val="1"/>
    </font>
    <font>
      <vertAlign val="superscript"/>
      <sz val="10.5"/>
      <name val="Times New Roman"/>
      <family val="1"/>
    </font>
    <font>
      <i/>
      <vertAlign val="superscript"/>
      <sz val="10.5"/>
      <name val="Times New Roman"/>
      <family val="1"/>
    </font>
    <font>
      <vertAlign val="superscript"/>
      <sz val="10"/>
      <name val="Times New Roman"/>
      <family val="1"/>
    </font>
    <font>
      <sz val="11"/>
      <name val="Times New Roman"/>
      <family val="1"/>
    </font>
    <font>
      <i/>
      <sz val="11"/>
      <name val="Times New Roman"/>
      <family val="1"/>
    </font>
    <font>
      <b/>
      <sz val="11"/>
      <name val="Times New Roman"/>
      <family val="1"/>
    </font>
    <font>
      <b/>
      <i/>
      <sz val="8"/>
      <name val="Times New Roman"/>
      <family val="1"/>
    </font>
    <font>
      <vertAlign val="superscript"/>
      <sz val="10"/>
      <name val="Times New Roman CE"/>
      <family val="1"/>
    </font>
    <font>
      <i/>
      <vertAlign val="superscript"/>
      <sz val="10"/>
      <name val="Times New Roman CE"/>
      <family val="1"/>
    </font>
    <font>
      <b/>
      <sz val="12"/>
      <name val="Times New Roman CE"/>
      <family val="0"/>
    </font>
    <font>
      <i/>
      <sz val="12"/>
      <name val="Times New Roman CE"/>
      <family val="1"/>
    </font>
    <font>
      <i/>
      <sz val="10"/>
      <name val="Arial CE"/>
      <family val="0"/>
    </font>
    <font>
      <b/>
      <sz val="11"/>
      <name val="Times New Roman CE"/>
      <family val="1"/>
    </font>
    <font>
      <b/>
      <i/>
      <sz val="11"/>
      <name val="Times New Roman CE"/>
      <family val="0"/>
    </font>
    <font>
      <b/>
      <i/>
      <sz val="10.5"/>
      <name val="Times New Roman"/>
      <family val="1"/>
    </font>
    <font>
      <b/>
      <sz val="10.5"/>
      <name val="Times New Roman CE"/>
      <family val="1"/>
    </font>
    <font>
      <i/>
      <sz val="10.5"/>
      <name val="Times New Roman CE"/>
      <family val="1"/>
    </font>
    <font>
      <sz val="10.5"/>
      <name val="Arial CE"/>
      <family val="0"/>
    </font>
    <font>
      <b/>
      <sz val="12"/>
      <name val="Times New Roman"/>
      <family val="1"/>
    </font>
    <font>
      <b/>
      <i/>
      <sz val="12"/>
      <name val="Times New Roman CE"/>
      <family val="0"/>
    </font>
    <font>
      <sz val="12"/>
      <name val="Times New Roman CE"/>
      <family val="1"/>
    </font>
    <font>
      <b/>
      <i/>
      <sz val="11"/>
      <name val="Times New Roman"/>
      <family val="1"/>
    </font>
    <font>
      <sz val="12"/>
      <name val="Times New Roman"/>
      <family val="1"/>
    </font>
    <font>
      <i/>
      <sz val="9"/>
      <name val="Times New Roman CE"/>
      <family val="1"/>
    </font>
    <font>
      <sz val="9"/>
      <name val="Arial CE"/>
      <family val="0"/>
    </font>
    <font>
      <sz val="10"/>
      <color indexed="8"/>
      <name val="Times New Roman"/>
      <family val="1"/>
    </font>
  </fonts>
  <fills count="2">
    <fill>
      <patternFill/>
    </fill>
    <fill>
      <patternFill patternType="gray125"/>
    </fill>
  </fills>
  <borders count="27">
    <border>
      <left/>
      <right/>
      <top/>
      <bottom/>
      <diagonal/>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color indexed="63"/>
      </top>
      <bottom style="thin"/>
    </border>
    <border>
      <left style="thin"/>
      <right>
        <color indexed="63"/>
      </right>
      <top>
        <color indexed="63"/>
      </top>
      <bottom>
        <color indexed="63"/>
      </bottom>
    </border>
    <border>
      <left>
        <color indexed="63"/>
      </left>
      <right style="thin"/>
      <top style="medium"/>
      <bottom>
        <color indexed="63"/>
      </bottom>
    </border>
    <border>
      <left>
        <color indexed="63"/>
      </left>
      <right style="thin"/>
      <top>
        <color indexed="63"/>
      </top>
      <bottom style="medium"/>
    </border>
    <border>
      <left>
        <color indexed="63"/>
      </left>
      <right>
        <color indexed="63"/>
      </right>
      <top>
        <color indexed="63"/>
      </top>
      <bottom style="medium"/>
    </border>
    <border>
      <left style="thin"/>
      <right style="thin"/>
      <top style="medium"/>
      <bottom>
        <color indexed="63"/>
      </bottom>
    </border>
    <border>
      <left style="thin"/>
      <right style="thin"/>
      <top style="thin"/>
      <bottom style="medium"/>
    </border>
    <border>
      <left style="thin"/>
      <right>
        <color indexed="63"/>
      </right>
      <top style="thin"/>
      <bottom style="medium"/>
    </border>
    <border>
      <left style="thin"/>
      <right>
        <color indexed="63"/>
      </right>
      <top style="medium"/>
      <bottom>
        <color indexed="63"/>
      </bottom>
    </border>
    <border>
      <left>
        <color indexed="63"/>
      </left>
      <right style="thin"/>
      <top style="thin"/>
      <bottom style="medium"/>
    </border>
    <border>
      <left>
        <color indexed="63"/>
      </left>
      <right>
        <color indexed="63"/>
      </right>
      <top style="thin"/>
      <bottom style="medium"/>
    </border>
    <border>
      <left style="thin"/>
      <right>
        <color indexed="63"/>
      </right>
      <top style="thin"/>
      <bottom style="thin"/>
    </border>
    <border>
      <left style="thin"/>
      <right>
        <color indexed="63"/>
      </right>
      <top style="thin"/>
      <bottom>
        <color indexed="63"/>
      </bottom>
    </border>
    <border>
      <left style="thin"/>
      <right style="thin"/>
      <top>
        <color indexed="63"/>
      </top>
      <bottom style="medium"/>
    </border>
    <border>
      <left style="thin"/>
      <right>
        <color indexed="63"/>
      </right>
      <top>
        <color indexed="63"/>
      </top>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11" fillId="0" borderId="0" applyFont="0" applyFill="0" applyBorder="0" applyAlignment="0" applyProtection="0"/>
    <xf numFmtId="165" fontId="11"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4" fillId="0" borderId="0" applyNumberFormat="0" applyFill="0" applyBorder="0" applyAlignment="0" applyProtection="0"/>
    <xf numFmtId="0" fontId="16" fillId="0" borderId="0">
      <alignment/>
      <protection/>
    </xf>
    <xf numFmtId="0" fontId="15"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680">
    <xf numFmtId="0" fontId="0" fillId="0" borderId="0" xfId="0"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horizontal="center"/>
    </xf>
    <xf numFmtId="0" fontId="0" fillId="0" borderId="5" xfId="0" applyBorder="1" applyAlignment="1">
      <alignment/>
    </xf>
    <xf numFmtId="0" fontId="0" fillId="0" borderId="0" xfId="0" applyFont="1" applyAlignment="1">
      <alignment/>
    </xf>
    <xf numFmtId="0" fontId="0" fillId="0" borderId="1" xfId="0" applyFont="1" applyBorder="1" applyAlignment="1">
      <alignment/>
    </xf>
    <xf numFmtId="166" fontId="0" fillId="0" borderId="5" xfId="0" applyNumberFormat="1" applyBorder="1" applyAlignment="1">
      <alignment/>
    </xf>
    <xf numFmtId="0" fontId="0" fillId="0" borderId="5" xfId="0" applyBorder="1" applyAlignment="1">
      <alignment horizontal="center"/>
    </xf>
    <xf numFmtId="0" fontId="0" fillId="0" borderId="0" xfId="0" applyFont="1" applyAlignment="1">
      <alignment/>
    </xf>
    <xf numFmtId="0" fontId="0" fillId="0" borderId="6" xfId="0" applyFont="1" applyBorder="1" applyAlignment="1">
      <alignment/>
    </xf>
    <xf numFmtId="0" fontId="0" fillId="0" borderId="3" xfId="0" applyFont="1" applyBorder="1" applyAlignment="1">
      <alignment vertical="center" wrapText="1"/>
    </xf>
    <xf numFmtId="0" fontId="0" fillId="0" borderId="3" xfId="0" applyFont="1" applyBorder="1" applyAlignment="1">
      <alignment/>
    </xf>
    <xf numFmtId="0" fontId="0" fillId="0" borderId="5" xfId="0" applyFont="1" applyBorder="1" applyAlignment="1">
      <alignment/>
    </xf>
    <xf numFmtId="0" fontId="0" fillId="0" borderId="3" xfId="0" applyFont="1" applyBorder="1" applyAlignment="1">
      <alignment wrapText="1"/>
    </xf>
    <xf numFmtId="0" fontId="0" fillId="0" borderId="3" xfId="0" applyFont="1" applyBorder="1" applyAlignment="1">
      <alignment horizontal="center"/>
    </xf>
    <xf numFmtId="0" fontId="0" fillId="0" borderId="5" xfId="0" applyFont="1" applyBorder="1" applyAlignment="1">
      <alignment horizontal="center"/>
    </xf>
    <xf numFmtId="0" fontId="0" fillId="0" borderId="7"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10" xfId="0" applyFont="1" applyBorder="1" applyAlignment="1">
      <alignment/>
    </xf>
    <xf numFmtId="0" fontId="0" fillId="0" borderId="11" xfId="0" applyFont="1" applyBorder="1" applyAlignment="1">
      <alignment/>
    </xf>
    <xf numFmtId="0" fontId="0" fillId="0" borderId="0" xfId="0" applyFont="1" applyBorder="1" applyAlignment="1">
      <alignment/>
    </xf>
    <xf numFmtId="166" fontId="0" fillId="0" borderId="0" xfId="0" applyNumberFormat="1" applyFont="1" applyAlignment="1">
      <alignment/>
    </xf>
    <xf numFmtId="166" fontId="0" fillId="0" borderId="6" xfId="0" applyNumberFormat="1" applyFont="1" applyBorder="1" applyAlignment="1">
      <alignment/>
    </xf>
    <xf numFmtId="0" fontId="0" fillId="0" borderId="0" xfId="0" applyFont="1" applyAlignment="1">
      <alignment horizontal="center" vertical="center" wrapText="1"/>
    </xf>
    <xf numFmtId="0" fontId="0" fillId="0" borderId="6" xfId="0" applyFont="1" applyBorder="1" applyAlignment="1">
      <alignment/>
    </xf>
    <xf numFmtId="0" fontId="0" fillId="0" borderId="0" xfId="0" applyFont="1" applyBorder="1" applyAlignment="1">
      <alignment/>
    </xf>
    <xf numFmtId="0" fontId="0" fillId="0" borderId="7" xfId="0" applyFont="1" applyBorder="1" applyAlignment="1">
      <alignment/>
    </xf>
    <xf numFmtId="0" fontId="0" fillId="0" borderId="3" xfId="0" applyFont="1" applyBorder="1" applyAlignment="1">
      <alignment/>
    </xf>
    <xf numFmtId="0" fontId="0" fillId="0" borderId="5" xfId="0" applyFont="1" applyBorder="1" applyAlignment="1">
      <alignment/>
    </xf>
    <xf numFmtId="0" fontId="0" fillId="0" borderId="0" xfId="0" applyFont="1" applyAlignment="1">
      <alignment wrapText="1"/>
    </xf>
    <xf numFmtId="0" fontId="0" fillId="0" borderId="6" xfId="0" applyFont="1" applyBorder="1" applyAlignment="1">
      <alignment horizontal="center" wrapText="1"/>
    </xf>
    <xf numFmtId="0" fontId="0" fillId="0" borderId="4" xfId="0" applyFont="1" applyBorder="1" applyAlignment="1">
      <alignment horizontal="center" vertical="center" wrapText="1"/>
    </xf>
    <xf numFmtId="0" fontId="0" fillId="0" borderId="4" xfId="0" applyFont="1" applyBorder="1" applyAlignment="1">
      <alignment horizontal="center"/>
    </xf>
    <xf numFmtId="0" fontId="0" fillId="0" borderId="9" xfId="0" applyFont="1" applyBorder="1" applyAlignment="1">
      <alignment/>
    </xf>
    <xf numFmtId="0" fontId="0" fillId="0" borderId="9" xfId="0" applyFont="1" applyBorder="1" applyAlignment="1">
      <alignment horizontal="center"/>
    </xf>
    <xf numFmtId="0" fontId="0" fillId="0" borderId="5" xfId="0" applyFont="1" applyBorder="1" applyAlignment="1">
      <alignment horizontal="center"/>
    </xf>
    <xf numFmtId="166" fontId="0" fillId="0" borderId="5" xfId="0" applyNumberFormat="1" applyFont="1" applyBorder="1" applyAlignment="1">
      <alignment/>
    </xf>
    <xf numFmtId="166" fontId="0" fillId="0" borderId="0" xfId="0" applyNumberFormat="1" applyFont="1" applyAlignment="1">
      <alignment/>
    </xf>
    <xf numFmtId="0" fontId="0" fillId="0" borderId="0" xfId="0" applyFont="1" applyBorder="1" applyAlignment="1">
      <alignment horizontal="center" wrapText="1"/>
    </xf>
    <xf numFmtId="0" fontId="0" fillId="0" borderId="6" xfId="0" applyFont="1" applyBorder="1" applyAlignment="1">
      <alignment horizontal="center" wrapText="1"/>
    </xf>
    <xf numFmtId="0" fontId="0" fillId="0" borderId="7" xfId="0" applyBorder="1" applyAlignment="1">
      <alignment/>
    </xf>
    <xf numFmtId="0" fontId="0" fillId="0" borderId="9" xfId="0" applyBorder="1" applyAlignment="1">
      <alignment/>
    </xf>
    <xf numFmtId="166" fontId="0" fillId="0" borderId="0" xfId="0" applyNumberFormat="1" applyAlignment="1">
      <alignment/>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 xfId="0" applyFont="1" applyBorder="1" applyAlignment="1">
      <alignment horizontal="center" vertical="center" wrapText="1"/>
    </xf>
    <xf numFmtId="166" fontId="0" fillId="0" borderId="6" xfId="0" applyNumberFormat="1" applyFont="1" applyBorder="1" applyAlignment="1">
      <alignment horizontal="center" vertical="center" wrapText="1"/>
    </xf>
    <xf numFmtId="166" fontId="0" fillId="0" borderId="9" xfId="0" applyNumberFormat="1" applyBorder="1" applyAlignment="1">
      <alignment/>
    </xf>
    <xf numFmtId="0" fontId="0" fillId="0" borderId="3" xfId="0" applyFont="1" applyBorder="1" applyAlignment="1">
      <alignment horizontal="center" wrapText="1"/>
    </xf>
    <xf numFmtId="0" fontId="0" fillId="0" borderId="8" xfId="0" applyFont="1" applyBorder="1" applyAlignment="1">
      <alignment horizontal="center" wrapText="1"/>
    </xf>
    <xf numFmtId="0" fontId="0" fillId="0" borderId="6" xfId="0" applyBorder="1" applyAlignment="1">
      <alignment/>
    </xf>
    <xf numFmtId="0" fontId="0" fillId="0" borderId="3" xfId="0" applyFont="1" applyBorder="1" applyAlignment="1">
      <alignment horizontal="center" wrapText="1"/>
    </xf>
    <xf numFmtId="166" fontId="0" fillId="0" borderId="9" xfId="0" applyNumberFormat="1" applyFont="1" applyBorder="1" applyAlignment="1">
      <alignment/>
    </xf>
    <xf numFmtId="166" fontId="0" fillId="0" borderId="5" xfId="0" applyNumberFormat="1" applyFont="1" applyBorder="1" applyAlignment="1">
      <alignment/>
    </xf>
    <xf numFmtId="0" fontId="0" fillId="0" borderId="12" xfId="0" applyFont="1" applyBorder="1" applyAlignment="1">
      <alignment/>
    </xf>
    <xf numFmtId="0" fontId="0" fillId="0" borderId="6" xfId="0" applyFont="1" applyBorder="1" applyAlignment="1">
      <alignment horizontal="center"/>
    </xf>
    <xf numFmtId="0" fontId="0" fillId="0" borderId="9" xfId="0" applyFont="1" applyBorder="1" applyAlignment="1">
      <alignment horizontal="center"/>
    </xf>
    <xf numFmtId="0" fontId="0" fillId="0" borderId="10" xfId="0" applyFont="1" applyBorder="1" applyAlignment="1">
      <alignment horizontal="center"/>
    </xf>
    <xf numFmtId="166" fontId="0" fillId="0" borderId="11" xfId="0" applyNumberFormat="1" applyFont="1" applyBorder="1" applyAlignment="1">
      <alignment/>
    </xf>
    <xf numFmtId="166" fontId="0" fillId="0" borderId="0" xfId="0" applyNumberFormat="1" applyFont="1" applyAlignment="1">
      <alignment horizontal="center"/>
    </xf>
    <xf numFmtId="166" fontId="0" fillId="0" borderId="11" xfId="0" applyNumberFormat="1" applyFont="1" applyBorder="1" applyAlignment="1">
      <alignment horizontal="center"/>
    </xf>
    <xf numFmtId="166" fontId="0" fillId="0" borderId="6" xfId="0" applyNumberFormat="1" applyFont="1" applyBorder="1" applyAlignment="1">
      <alignment horizontal="center"/>
    </xf>
    <xf numFmtId="0" fontId="0" fillId="0" borderId="7" xfId="0" applyFont="1" applyBorder="1" applyAlignment="1">
      <alignment horizontal="center"/>
    </xf>
    <xf numFmtId="166" fontId="0" fillId="0" borderId="0" xfId="0" applyNumberFormat="1" applyFont="1" applyBorder="1" applyAlignment="1">
      <alignment horizontal="center"/>
    </xf>
    <xf numFmtId="166" fontId="0" fillId="0" borderId="10" xfId="0" applyNumberFormat="1" applyFont="1" applyBorder="1" applyAlignment="1">
      <alignment horizontal="center"/>
    </xf>
    <xf numFmtId="166" fontId="0" fillId="0" borderId="10" xfId="0" applyNumberFormat="1" applyFont="1" applyBorder="1" applyAlignment="1">
      <alignment horizontal="center" vertical="center" wrapText="1"/>
    </xf>
    <xf numFmtId="166" fontId="0" fillId="0" borderId="9" xfId="0" applyNumberFormat="1" applyFont="1" applyBorder="1" applyAlignment="1">
      <alignment horizontal="center"/>
    </xf>
    <xf numFmtId="166" fontId="0" fillId="0" borderId="10" xfId="0" applyNumberFormat="1" applyFont="1" applyBorder="1" applyAlignment="1">
      <alignment/>
    </xf>
    <xf numFmtId="0" fontId="0" fillId="0" borderId="11" xfId="0" applyBorder="1" applyAlignment="1">
      <alignment/>
    </xf>
    <xf numFmtId="0" fontId="0" fillId="0" borderId="10" xfId="0" applyBorder="1" applyAlignment="1">
      <alignment/>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0" xfId="0" applyFont="1" applyAlignment="1">
      <alignment horizontal="center"/>
    </xf>
    <xf numFmtId="0" fontId="0" fillId="0" borderId="0" xfId="0" applyFont="1" applyAlignment="1">
      <alignment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27" fillId="0" borderId="0" xfId="0" applyFont="1" applyAlignment="1">
      <alignment horizontal="center"/>
    </xf>
    <xf numFmtId="0" fontId="27" fillId="0" borderId="0" xfId="0" applyFont="1" applyAlignment="1">
      <alignment/>
    </xf>
    <xf numFmtId="0" fontId="26" fillId="0" borderId="0" xfId="0" applyFont="1" applyAlignment="1">
      <alignment/>
    </xf>
    <xf numFmtId="0" fontId="26" fillId="0" borderId="0" xfId="0" applyFont="1" applyAlignment="1">
      <alignment vertical="top"/>
    </xf>
    <xf numFmtId="0" fontId="0" fillId="0" borderId="3" xfId="0" applyFont="1" applyBorder="1" applyAlignment="1">
      <alignment horizontal="left" indent="1"/>
    </xf>
    <xf numFmtId="0" fontId="0" fillId="0" borderId="3" xfId="0" applyFont="1" applyBorder="1" applyAlignment="1">
      <alignment horizontal="left" vertical="top" wrapText="1" indent="1"/>
    </xf>
    <xf numFmtId="0" fontId="0" fillId="0" borderId="5" xfId="0" applyFont="1" applyBorder="1" applyAlignment="1">
      <alignment horizontal="center" wrapText="1"/>
    </xf>
    <xf numFmtId="0" fontId="0" fillId="0" borderId="0" xfId="0" applyFont="1" applyBorder="1" applyAlignment="1">
      <alignment horizontal="right" vertical="center" wrapText="1"/>
    </xf>
    <xf numFmtId="0" fontId="27" fillId="0" borderId="3" xfId="0" applyFont="1" applyBorder="1" applyAlignment="1">
      <alignment/>
    </xf>
    <xf numFmtId="0" fontId="27" fillId="0" borderId="7" xfId="0" applyFont="1" applyBorder="1" applyAlignment="1">
      <alignment/>
    </xf>
    <xf numFmtId="0" fontId="0" fillId="0" borderId="0" xfId="0" applyFont="1" applyAlignment="1">
      <alignment horizontal="left"/>
    </xf>
    <xf numFmtId="0" fontId="35" fillId="0" borderId="5" xfId="0" applyFont="1" applyBorder="1" applyAlignment="1">
      <alignment horizontal="right"/>
    </xf>
    <xf numFmtId="0" fontId="35" fillId="0" borderId="13" xfId="0" applyFont="1" applyBorder="1" applyAlignment="1">
      <alignment horizontal="right"/>
    </xf>
    <xf numFmtId="0" fontId="35" fillId="0" borderId="0" xfId="0" applyFont="1" applyBorder="1" applyAlignment="1">
      <alignment horizontal="right"/>
    </xf>
    <xf numFmtId="0" fontId="0" fillId="0" borderId="5" xfId="0" applyFont="1" applyBorder="1" applyAlignment="1">
      <alignment horizontal="right"/>
    </xf>
    <xf numFmtId="0" fontId="0" fillId="0" borderId="13" xfId="0" applyFont="1" applyBorder="1" applyAlignment="1">
      <alignment horizontal="right"/>
    </xf>
    <xf numFmtId="176" fontId="0" fillId="0" borderId="5" xfId="20" applyNumberFormat="1" applyFont="1" applyBorder="1" applyAlignment="1">
      <alignment horizontal="right"/>
      <protection/>
    </xf>
    <xf numFmtId="176" fontId="0" fillId="0" borderId="13" xfId="20" applyNumberFormat="1" applyFont="1" applyBorder="1" applyAlignment="1">
      <alignment horizontal="right"/>
      <protection/>
    </xf>
    <xf numFmtId="0" fontId="0" fillId="0" borderId="0" xfId="0" applyFont="1" applyBorder="1" applyAlignment="1">
      <alignment horizontal="right"/>
    </xf>
    <xf numFmtId="176" fontId="27" fillId="0" borderId="5" xfId="20" applyNumberFormat="1" applyFont="1" applyBorder="1" applyAlignment="1">
      <alignment horizontal="right"/>
      <protection/>
    </xf>
    <xf numFmtId="0" fontId="0" fillId="0" borderId="3" xfId="0" applyFont="1" applyBorder="1" applyAlignment="1">
      <alignment horizontal="right"/>
    </xf>
    <xf numFmtId="0" fontId="26" fillId="0" borderId="6" xfId="0" applyFont="1" applyBorder="1" applyAlignment="1">
      <alignment/>
    </xf>
    <xf numFmtId="0" fontId="36" fillId="0" borderId="5" xfId="0" applyFont="1" applyBorder="1" applyAlignment="1">
      <alignment horizontal="right"/>
    </xf>
    <xf numFmtId="0" fontId="36" fillId="0" borderId="13" xfId="0" applyFont="1" applyBorder="1" applyAlignment="1">
      <alignment horizontal="right"/>
    </xf>
    <xf numFmtId="0" fontId="39" fillId="0" borderId="0" xfId="0" applyFont="1" applyBorder="1" applyAlignment="1">
      <alignment vertical="center" wrapText="1"/>
    </xf>
    <xf numFmtId="177" fontId="38" fillId="0" borderId="3" xfId="0" applyNumberFormat="1" applyFont="1" applyBorder="1" applyAlignment="1">
      <alignment/>
    </xf>
    <xf numFmtId="177" fontId="38" fillId="0" borderId="0" xfId="0" applyNumberFormat="1" applyFont="1" applyBorder="1" applyAlignment="1">
      <alignment/>
    </xf>
    <xf numFmtId="177" fontId="38" fillId="0" borderId="3" xfId="0" applyNumberFormat="1" applyFont="1" applyBorder="1" applyAlignment="1">
      <alignment horizontal="left" vertical="center"/>
    </xf>
    <xf numFmtId="177" fontId="38" fillId="0" borderId="3" xfId="0" applyNumberFormat="1" applyFont="1" applyBorder="1" applyAlignment="1">
      <alignment vertical="center"/>
    </xf>
    <xf numFmtId="177" fontId="38" fillId="0" borderId="0" xfId="0" applyNumberFormat="1" applyFont="1" applyBorder="1" applyAlignment="1">
      <alignment vertical="center"/>
    </xf>
    <xf numFmtId="177" fontId="39" fillId="0" borderId="5" xfId="0" applyNumberFormat="1" applyFont="1" applyBorder="1" applyAlignment="1">
      <alignment/>
    </xf>
    <xf numFmtId="177" fontId="39" fillId="0" borderId="13" xfId="0" applyNumberFormat="1" applyFont="1" applyBorder="1" applyAlignment="1">
      <alignment/>
    </xf>
    <xf numFmtId="177" fontId="39" fillId="0" borderId="3" xfId="0" applyNumberFormat="1" applyFont="1" applyBorder="1" applyAlignment="1">
      <alignment vertical="center"/>
    </xf>
    <xf numFmtId="177" fontId="39" fillId="0" borderId="0" xfId="0" applyNumberFormat="1" applyFont="1" applyBorder="1" applyAlignment="1">
      <alignment vertical="center"/>
    </xf>
    <xf numFmtId="177" fontId="39" fillId="0" borderId="3" xfId="0" applyNumberFormat="1" applyFont="1" applyBorder="1" applyAlignment="1">
      <alignment/>
    </xf>
    <xf numFmtId="177" fontId="39" fillId="0" borderId="0" xfId="0" applyNumberFormat="1" applyFont="1" applyBorder="1" applyAlignment="1">
      <alignment/>
    </xf>
    <xf numFmtId="177" fontId="39" fillId="0" borderId="3" xfId="0" applyNumberFormat="1" applyFont="1" applyBorder="1" applyAlignment="1">
      <alignment horizontal="center" vertical="center"/>
    </xf>
    <xf numFmtId="177" fontId="38" fillId="0" borderId="3" xfId="0" applyNumberFormat="1" applyFont="1" applyBorder="1" applyAlignment="1">
      <alignment/>
    </xf>
    <xf numFmtId="177" fontId="38" fillId="0" borderId="0" xfId="0" applyNumberFormat="1" applyFont="1" applyBorder="1" applyAlignment="1">
      <alignment/>
    </xf>
    <xf numFmtId="177" fontId="40" fillId="0" borderId="5" xfId="0" applyNumberFormat="1" applyFont="1" applyBorder="1" applyAlignment="1">
      <alignment/>
    </xf>
    <xf numFmtId="177" fontId="40" fillId="0" borderId="13" xfId="0" applyNumberFormat="1" applyFont="1" applyBorder="1" applyAlignment="1">
      <alignment/>
    </xf>
    <xf numFmtId="177" fontId="40" fillId="0" borderId="5" xfId="0" applyNumberFormat="1" applyFont="1" applyBorder="1" applyAlignment="1">
      <alignment vertical="center"/>
    </xf>
    <xf numFmtId="177" fontId="40" fillId="0" borderId="13" xfId="0" applyNumberFormat="1" applyFont="1" applyBorder="1" applyAlignment="1">
      <alignment vertical="center"/>
    </xf>
    <xf numFmtId="177" fontId="3" fillId="0" borderId="5" xfId="0" applyNumberFormat="1" applyFont="1" applyBorder="1" applyAlignment="1">
      <alignment/>
    </xf>
    <xf numFmtId="177" fontId="3" fillId="0" borderId="13" xfId="0" applyNumberFormat="1" applyFont="1" applyBorder="1" applyAlignment="1">
      <alignment/>
    </xf>
    <xf numFmtId="177" fontId="3" fillId="0" borderId="5" xfId="0" applyNumberFormat="1" applyFont="1" applyBorder="1" applyAlignment="1">
      <alignment vertical="center"/>
    </xf>
    <xf numFmtId="177" fontId="3" fillId="0" borderId="5" xfId="0" applyNumberFormat="1" applyFont="1" applyBorder="1" applyAlignment="1">
      <alignment horizontal="right"/>
    </xf>
    <xf numFmtId="177" fontId="3" fillId="0" borderId="13" xfId="0" applyNumberFormat="1" applyFont="1" applyBorder="1" applyAlignment="1">
      <alignment vertical="center"/>
    </xf>
    <xf numFmtId="177" fontId="3" fillId="0" borderId="13" xfId="0" applyNumberFormat="1" applyFont="1" applyBorder="1" applyAlignment="1">
      <alignment/>
    </xf>
    <xf numFmtId="177" fontId="3" fillId="0" borderId="5" xfId="0" applyNumberFormat="1" applyFont="1" applyBorder="1" applyAlignment="1">
      <alignment/>
    </xf>
    <xf numFmtId="177" fontId="3" fillId="0" borderId="13" xfId="0" applyNumberFormat="1" applyFont="1" applyBorder="1" applyAlignment="1">
      <alignment horizontal="right"/>
    </xf>
    <xf numFmtId="177" fontId="40" fillId="0" borderId="5" xfId="0" applyNumberFormat="1" applyFont="1" applyBorder="1" applyAlignment="1">
      <alignment/>
    </xf>
    <xf numFmtId="177" fontId="40" fillId="0" borderId="13" xfId="0" applyNumberFormat="1" applyFont="1" applyBorder="1" applyAlignment="1">
      <alignment/>
    </xf>
    <xf numFmtId="177" fontId="39" fillId="0" borderId="5" xfId="0" applyNumberFormat="1" applyFont="1" applyBorder="1" applyAlignment="1">
      <alignment horizontal="right"/>
    </xf>
    <xf numFmtId="166" fontId="39" fillId="0" borderId="5" xfId="0" applyNumberFormat="1" applyFont="1" applyBorder="1" applyAlignment="1">
      <alignment/>
    </xf>
    <xf numFmtId="166" fontId="39" fillId="0" borderId="0" xfId="0" applyNumberFormat="1" applyFont="1" applyAlignment="1">
      <alignment/>
    </xf>
    <xf numFmtId="177" fontId="39" fillId="0" borderId="0" xfId="0" applyNumberFormat="1" applyFont="1" applyAlignment="1">
      <alignment horizontal="right"/>
    </xf>
    <xf numFmtId="0" fontId="6" fillId="0" borderId="0" xfId="0" applyFont="1" applyBorder="1" applyAlignment="1">
      <alignment vertical="top"/>
    </xf>
    <xf numFmtId="166" fontId="39" fillId="0" borderId="5" xfId="0" applyNumberFormat="1" applyFont="1" applyBorder="1" applyAlignment="1">
      <alignment vertical="top"/>
    </xf>
    <xf numFmtId="166" fontId="39" fillId="0" borderId="0" xfId="0" applyNumberFormat="1" applyFont="1" applyAlignment="1">
      <alignment vertical="top"/>
    </xf>
    <xf numFmtId="0" fontId="3" fillId="0" borderId="0" xfId="0" applyFont="1" applyAlignment="1">
      <alignment/>
    </xf>
    <xf numFmtId="0" fontId="39" fillId="0" borderId="0" xfId="0" applyFont="1" applyAlignment="1">
      <alignment/>
    </xf>
    <xf numFmtId="177" fontId="38" fillId="0" borderId="5" xfId="0" applyNumberFormat="1" applyFont="1" applyBorder="1" applyAlignment="1">
      <alignment horizontal="right"/>
    </xf>
    <xf numFmtId="0" fontId="42" fillId="0" borderId="0" xfId="0" applyFont="1" applyAlignment="1">
      <alignment vertical="center"/>
    </xf>
    <xf numFmtId="0" fontId="38" fillId="0" borderId="3" xfId="0" applyFont="1" applyBorder="1" applyAlignment="1" applyProtection="1">
      <alignment horizontal="left"/>
      <protection/>
    </xf>
    <xf numFmtId="177" fontId="38" fillId="0" borderId="13" xfId="0" applyNumberFormat="1" applyFont="1" applyBorder="1" applyAlignment="1">
      <alignment horizontal="right"/>
    </xf>
    <xf numFmtId="181" fontId="38" fillId="0" borderId="0" xfId="0" applyNumberFormat="1" applyFont="1" applyBorder="1" applyAlignment="1">
      <alignment horizontal="right"/>
    </xf>
    <xf numFmtId="177" fontId="43" fillId="0" borderId="13" xfId="0" applyNumberFormat="1" applyFont="1" applyBorder="1" applyAlignment="1">
      <alignment horizontal="right"/>
    </xf>
    <xf numFmtId="181" fontId="43" fillId="0" borderId="13" xfId="0" applyNumberFormat="1" applyFont="1" applyBorder="1" applyAlignment="1">
      <alignment horizontal="right"/>
    </xf>
    <xf numFmtId="0" fontId="39" fillId="0" borderId="0" xfId="0" applyFont="1" applyAlignment="1" applyProtection="1">
      <alignment horizontal="left"/>
      <protection/>
    </xf>
    <xf numFmtId="0" fontId="8" fillId="0" borderId="0" xfId="0" applyFont="1" applyAlignment="1" applyProtection="1">
      <alignment horizontal="left" vertical="top"/>
      <protection/>
    </xf>
    <xf numFmtId="177" fontId="39" fillId="0" borderId="13" xfId="0" applyNumberFormat="1" applyFont="1" applyBorder="1" applyAlignment="1">
      <alignment horizontal="right"/>
    </xf>
    <xf numFmtId="181" fontId="39" fillId="0" borderId="13" xfId="0" applyNumberFormat="1" applyFont="1" applyBorder="1" applyAlignment="1">
      <alignment horizontal="right"/>
    </xf>
    <xf numFmtId="0" fontId="44" fillId="0" borderId="3" xfId="0" applyFont="1" applyBorder="1" applyAlignment="1" applyProtection="1">
      <alignment vertical="top"/>
      <protection/>
    </xf>
    <xf numFmtId="0" fontId="39" fillId="0" borderId="5" xfId="0" applyFont="1" applyBorder="1" applyAlignment="1">
      <alignment horizontal="right"/>
    </xf>
    <xf numFmtId="0" fontId="39" fillId="0" borderId="0" xfId="0" applyFont="1" applyAlignment="1">
      <alignment horizontal="right"/>
    </xf>
    <xf numFmtId="0" fontId="39" fillId="0" borderId="3" xfId="0" applyFont="1" applyBorder="1" applyAlignment="1" applyProtection="1">
      <alignment horizontal="left"/>
      <protection/>
    </xf>
    <xf numFmtId="0" fontId="44" fillId="0" borderId="3" xfId="0" applyFont="1" applyBorder="1" applyAlignment="1" applyProtection="1">
      <alignment horizontal="left" vertical="top"/>
      <protection/>
    </xf>
    <xf numFmtId="0" fontId="44" fillId="0" borderId="3" xfId="0" applyFont="1" applyBorder="1" applyAlignment="1" applyProtection="1">
      <alignment horizontal="left"/>
      <protection/>
    </xf>
    <xf numFmtId="0" fontId="39" fillId="0" borderId="0" xfId="0" applyFont="1" applyAlignment="1" applyProtection="1">
      <alignment horizontal="left" vertical="center"/>
      <protection/>
    </xf>
    <xf numFmtId="177" fontId="39" fillId="0" borderId="13" xfId="0" applyNumberFormat="1" applyFont="1" applyBorder="1" applyAlignment="1">
      <alignment horizontal="right" vertical="center"/>
    </xf>
    <xf numFmtId="181" fontId="39" fillId="0" borderId="13" xfId="0" applyNumberFormat="1" applyFont="1" applyBorder="1" applyAlignment="1">
      <alignment horizontal="right" vertical="center"/>
    </xf>
    <xf numFmtId="0" fontId="44" fillId="0" borderId="3" xfId="0" applyFont="1" applyBorder="1" applyAlignment="1">
      <alignment vertical="top"/>
    </xf>
    <xf numFmtId="0" fontId="44" fillId="0" borderId="0" xfId="0" applyFont="1" applyAlignment="1" applyProtection="1">
      <alignment horizontal="left" vertical="top"/>
      <protection/>
    </xf>
    <xf numFmtId="177" fontId="43" fillId="0" borderId="5" xfId="0" applyNumberFormat="1" applyFont="1" applyBorder="1" applyAlignment="1">
      <alignment horizontal="right"/>
    </xf>
    <xf numFmtId="0" fontId="38" fillId="0" borderId="0" xfId="0" applyFont="1" applyAlignment="1" applyProtection="1">
      <alignment/>
      <protection/>
    </xf>
    <xf numFmtId="181" fontId="38" fillId="0" borderId="13" xfId="0" applyNumberFormat="1" applyFont="1" applyBorder="1" applyAlignment="1">
      <alignment horizontal="right"/>
    </xf>
    <xf numFmtId="0" fontId="42" fillId="0" borderId="0" xfId="0" applyFont="1" applyAlignment="1">
      <alignment/>
    </xf>
    <xf numFmtId="0" fontId="44" fillId="0" borderId="0" xfId="0" applyFont="1" applyAlignment="1">
      <alignment/>
    </xf>
    <xf numFmtId="0" fontId="44" fillId="0" borderId="0" xfId="0" applyFont="1" applyAlignment="1" applyProtection="1">
      <alignment horizontal="left" vertical="center"/>
      <protection/>
    </xf>
    <xf numFmtId="0" fontId="38" fillId="0" borderId="0" xfId="0" applyFont="1" applyAlignment="1">
      <alignment/>
    </xf>
    <xf numFmtId="0" fontId="42" fillId="0" borderId="0" xfId="0" applyFont="1" applyAlignment="1">
      <alignment vertical="top"/>
    </xf>
    <xf numFmtId="177" fontId="45" fillId="0" borderId="13" xfId="0" applyNumberFormat="1" applyFont="1" applyBorder="1" applyAlignment="1">
      <alignment horizontal="right"/>
    </xf>
    <xf numFmtId="0" fontId="44" fillId="0" borderId="0" xfId="0" applyFont="1" applyAlignment="1">
      <alignment vertical="top"/>
    </xf>
    <xf numFmtId="0" fontId="44" fillId="0" borderId="0" xfId="0" applyFont="1" applyBorder="1" applyAlignment="1" applyProtection="1">
      <alignment horizontal="left" vertical="top"/>
      <protection/>
    </xf>
    <xf numFmtId="0" fontId="39" fillId="0" borderId="0" xfId="0" applyFont="1" applyBorder="1" applyAlignment="1">
      <alignment/>
    </xf>
    <xf numFmtId="0" fontId="44" fillId="0" borderId="3" xfId="0" applyFont="1" applyBorder="1" applyAlignment="1">
      <alignment vertical="center"/>
    </xf>
    <xf numFmtId="0" fontId="39" fillId="0" borderId="3" xfId="0" applyFont="1" applyBorder="1" applyAlignment="1">
      <alignment/>
    </xf>
    <xf numFmtId="0" fontId="44" fillId="0" borderId="3" xfId="0" applyFont="1" applyBorder="1" applyAlignment="1">
      <alignment/>
    </xf>
    <xf numFmtId="177" fontId="38" fillId="0" borderId="13" xfId="0" applyNumberFormat="1" applyFont="1" applyBorder="1" applyAlignment="1">
      <alignment/>
    </xf>
    <xf numFmtId="179" fontId="38" fillId="0" borderId="13" xfId="0" applyNumberFormat="1" applyFont="1" applyBorder="1" applyAlignment="1">
      <alignment/>
    </xf>
    <xf numFmtId="177" fontId="39" fillId="0" borderId="13" xfId="0" applyNumberFormat="1" applyFont="1" applyBorder="1" applyAlignment="1">
      <alignment/>
    </xf>
    <xf numFmtId="179" fontId="39" fillId="0" borderId="13" xfId="0" applyNumberFormat="1" applyFont="1" applyBorder="1" applyAlignment="1">
      <alignment/>
    </xf>
    <xf numFmtId="179" fontId="39" fillId="0" borderId="13" xfId="0" applyNumberFormat="1" applyFont="1" applyBorder="1" applyAlignment="1">
      <alignment horizontal="right"/>
    </xf>
    <xf numFmtId="0" fontId="39" fillId="0" borderId="5" xfId="0" applyFont="1" applyBorder="1" applyAlignment="1">
      <alignment/>
    </xf>
    <xf numFmtId="0" fontId="39" fillId="0" borderId="0" xfId="0" applyFont="1" applyAlignment="1">
      <alignment/>
    </xf>
    <xf numFmtId="179" fontId="39" fillId="0" borderId="13" xfId="0" applyNumberFormat="1" applyFont="1" applyBorder="1" applyAlignment="1">
      <alignment horizontal="right" vertical="center"/>
    </xf>
    <xf numFmtId="177" fontId="43" fillId="0" borderId="13" xfId="0" applyNumberFormat="1" applyFont="1" applyBorder="1" applyAlignment="1">
      <alignment/>
    </xf>
    <xf numFmtId="179" fontId="38" fillId="0" borderId="13" xfId="0" applyNumberFormat="1" applyFont="1" applyBorder="1" applyAlignment="1">
      <alignment horizontal="right"/>
    </xf>
    <xf numFmtId="1" fontId="46" fillId="0" borderId="0" xfId="0" applyNumberFormat="1" applyFont="1" applyBorder="1" applyAlignment="1">
      <alignment horizontal="left"/>
    </xf>
    <xf numFmtId="182" fontId="46" fillId="0" borderId="0" xfId="0" applyNumberFormat="1" applyFont="1" applyAlignment="1">
      <alignment/>
    </xf>
    <xf numFmtId="183" fontId="46" fillId="0" borderId="0" xfId="0" applyNumberFormat="1" applyFont="1" applyBorder="1" applyAlignment="1">
      <alignment horizontal="right"/>
    </xf>
    <xf numFmtId="176" fontId="46" fillId="0" borderId="0" xfId="0" applyNumberFormat="1" applyFont="1" applyAlignment="1">
      <alignment horizontal="right"/>
    </xf>
    <xf numFmtId="1" fontId="38" fillId="0" borderId="0" xfId="0" applyNumberFormat="1" applyFont="1" applyBorder="1" applyAlignment="1">
      <alignment/>
    </xf>
    <xf numFmtId="182" fontId="47" fillId="0" borderId="0" xfId="0" applyNumberFormat="1" applyFont="1" applyAlignment="1">
      <alignment/>
    </xf>
    <xf numFmtId="183" fontId="47" fillId="0" borderId="0" xfId="0" applyNumberFormat="1" applyFont="1" applyBorder="1" applyAlignment="1">
      <alignment horizontal="right"/>
    </xf>
    <xf numFmtId="176" fontId="47" fillId="0" borderId="0" xfId="0" applyNumberFormat="1" applyFont="1" applyAlignment="1">
      <alignment horizontal="right"/>
    </xf>
    <xf numFmtId="1" fontId="44" fillId="0" borderId="0" xfId="0" applyNumberFormat="1" applyFont="1" applyBorder="1" applyAlignment="1">
      <alignment vertical="top"/>
    </xf>
    <xf numFmtId="182" fontId="8" fillId="0" borderId="0" xfId="0" applyNumberFormat="1" applyFont="1" applyAlignment="1">
      <alignment vertical="top"/>
    </xf>
    <xf numFmtId="183" fontId="8" fillId="0" borderId="0" xfId="0" applyNumberFormat="1" applyFont="1" applyBorder="1" applyAlignment="1">
      <alignment horizontal="right" vertical="top"/>
    </xf>
    <xf numFmtId="176" fontId="47" fillId="0" borderId="0" xfId="0" applyNumberFormat="1" applyFont="1" applyAlignment="1">
      <alignment horizontal="right" vertical="top"/>
    </xf>
    <xf numFmtId="0" fontId="39" fillId="0" borderId="6" xfId="0" applyFont="1" applyBorder="1" applyAlignment="1">
      <alignment horizontal="center" vertical="center" wrapText="1"/>
    </xf>
    <xf numFmtId="0" fontId="39" fillId="0" borderId="5" xfId="0" applyFont="1" applyBorder="1" applyAlignment="1">
      <alignment/>
    </xf>
    <xf numFmtId="0" fontId="38" fillId="0" borderId="3" xfId="0" applyFont="1" applyBorder="1" applyAlignment="1">
      <alignment/>
    </xf>
    <xf numFmtId="0" fontId="38" fillId="0" borderId="5" xfId="0" applyFont="1" applyBorder="1" applyAlignment="1">
      <alignment/>
    </xf>
    <xf numFmtId="0" fontId="39" fillId="0" borderId="3" xfId="0" applyFont="1" applyBorder="1" applyAlignment="1">
      <alignment vertical="top"/>
    </xf>
    <xf numFmtId="0" fontId="39" fillId="0" borderId="0" xfId="0" applyFont="1" applyAlignment="1">
      <alignment vertical="top"/>
    </xf>
    <xf numFmtId="183" fontId="39" fillId="0" borderId="5" xfId="0" applyNumberFormat="1" applyFont="1" applyBorder="1" applyAlignment="1">
      <alignment horizontal="right"/>
    </xf>
    <xf numFmtId="183" fontId="39" fillId="0" borderId="5" xfId="0" applyNumberFormat="1" applyFont="1" applyBorder="1" applyAlignment="1">
      <alignment horizontal="right" vertical="top"/>
    </xf>
    <xf numFmtId="183" fontId="38" fillId="0" borderId="5" xfId="0" applyNumberFormat="1" applyFont="1" applyBorder="1" applyAlignment="1">
      <alignment horizontal="right"/>
    </xf>
    <xf numFmtId="183" fontId="38" fillId="0" borderId="0" xfId="0" applyNumberFormat="1" applyFont="1" applyAlignment="1">
      <alignment horizontal="right"/>
    </xf>
    <xf numFmtId="0" fontId="39" fillId="0" borderId="6" xfId="0" applyFont="1" applyBorder="1" applyAlignment="1">
      <alignment/>
    </xf>
    <xf numFmtId="0" fontId="39" fillId="0" borderId="4" xfId="0" applyFont="1" applyBorder="1" applyAlignment="1">
      <alignment horizontal="center" vertical="center" wrapText="1"/>
    </xf>
    <xf numFmtId="0" fontId="39" fillId="0" borderId="7" xfId="0" applyFont="1" applyBorder="1" applyAlignment="1">
      <alignment/>
    </xf>
    <xf numFmtId="0" fontId="38" fillId="0" borderId="9" xfId="0" applyFont="1" applyBorder="1" applyAlignment="1">
      <alignment/>
    </xf>
    <xf numFmtId="0" fontId="38" fillId="0" borderId="7" xfId="0" applyFont="1" applyBorder="1" applyAlignment="1">
      <alignment/>
    </xf>
    <xf numFmtId="166" fontId="38" fillId="0" borderId="9" xfId="0" applyNumberFormat="1" applyFont="1" applyBorder="1" applyAlignment="1">
      <alignment/>
    </xf>
    <xf numFmtId="183" fontId="38" fillId="0" borderId="9" xfId="0" applyNumberFormat="1" applyFont="1" applyBorder="1" applyAlignment="1">
      <alignment horizontal="right"/>
    </xf>
    <xf numFmtId="0" fontId="44" fillId="0" borderId="0" xfId="0" applyFont="1" applyAlignment="1">
      <alignment/>
    </xf>
    <xf numFmtId="0" fontId="44" fillId="0" borderId="6" xfId="0" applyFont="1" applyBorder="1" applyAlignment="1">
      <alignment/>
    </xf>
    <xf numFmtId="0" fontId="51" fillId="0" borderId="0" xfId="0" applyFont="1" applyAlignment="1">
      <alignment/>
    </xf>
    <xf numFmtId="0" fontId="52" fillId="0" borderId="0" xfId="0" applyFont="1" applyAlignment="1">
      <alignment/>
    </xf>
    <xf numFmtId="0" fontId="53" fillId="0" borderId="0" xfId="0" applyFont="1" applyAlignment="1">
      <alignment/>
    </xf>
    <xf numFmtId="166" fontId="39" fillId="0" borderId="6" xfId="0" applyNumberFormat="1" applyFont="1" applyBorder="1" applyAlignment="1">
      <alignment/>
    </xf>
    <xf numFmtId="166" fontId="38" fillId="0" borderId="0" xfId="0" applyNumberFormat="1" applyFont="1" applyAlignment="1">
      <alignment/>
    </xf>
    <xf numFmtId="166" fontId="38" fillId="0" borderId="5" xfId="0" applyNumberFormat="1" applyFont="1" applyBorder="1" applyAlignment="1">
      <alignment/>
    </xf>
    <xf numFmtId="0" fontId="38" fillId="0" borderId="14" xfId="0" applyFont="1" applyBorder="1" applyAlignment="1" applyProtection="1">
      <alignment vertical="top"/>
      <protection/>
    </xf>
    <xf numFmtId="0" fontId="54" fillId="0" borderId="3" xfId="0" applyFont="1" applyBorder="1" applyAlignment="1" applyProtection="1">
      <alignment vertical="center"/>
      <protection/>
    </xf>
    <xf numFmtId="0" fontId="39" fillId="0" borderId="3" xfId="0" applyFont="1" applyBorder="1" applyAlignment="1" applyProtection="1">
      <alignment vertical="center"/>
      <protection/>
    </xf>
    <xf numFmtId="0" fontId="38" fillId="0" borderId="3" xfId="0" applyFont="1" applyBorder="1" applyAlignment="1" applyProtection="1">
      <alignment vertical="center"/>
      <protection/>
    </xf>
    <xf numFmtId="0" fontId="42" fillId="0" borderId="3" xfId="0" applyFont="1" applyBorder="1" applyAlignment="1" applyProtection="1">
      <alignment vertical="center"/>
      <protection/>
    </xf>
    <xf numFmtId="0" fontId="39" fillId="0" borderId="3" xfId="0" applyFont="1" applyBorder="1" applyAlignment="1" applyProtection="1">
      <alignment/>
      <protection/>
    </xf>
    <xf numFmtId="0" fontId="42" fillId="0" borderId="3" xfId="0" applyFont="1" applyBorder="1" applyAlignment="1" applyProtection="1">
      <alignment/>
      <protection/>
    </xf>
    <xf numFmtId="0" fontId="39" fillId="0" borderId="15" xfId="0" applyFont="1" applyBorder="1" applyAlignment="1">
      <alignment horizontal="center" vertical="center" wrapText="1"/>
    </xf>
    <xf numFmtId="0" fontId="39" fillId="0" borderId="1" xfId="0" applyFont="1" applyBorder="1" applyAlignment="1">
      <alignment horizontal="center" vertical="center" wrapText="1"/>
    </xf>
    <xf numFmtId="166" fontId="38" fillId="0" borderId="5" xfId="0" applyNumberFormat="1" applyFont="1" applyBorder="1" applyAlignment="1">
      <alignment vertical="center"/>
    </xf>
    <xf numFmtId="166" fontId="38" fillId="0" borderId="0" xfId="0" applyNumberFormat="1" applyFont="1" applyAlignment="1">
      <alignment vertical="center"/>
    </xf>
    <xf numFmtId="0" fontId="38" fillId="0" borderId="0" xfId="0" applyFont="1" applyAlignment="1">
      <alignment vertical="center"/>
    </xf>
    <xf numFmtId="0" fontId="44" fillId="0" borderId="0" xfId="0" applyFont="1" applyBorder="1" applyAlignment="1">
      <alignment/>
    </xf>
    <xf numFmtId="177" fontId="39" fillId="0" borderId="15" xfId="0" applyNumberFormat="1" applyFont="1" applyBorder="1" applyAlignment="1" applyProtection="1">
      <alignment horizontal="center" vertical="center" wrapText="1"/>
      <protection/>
    </xf>
    <xf numFmtId="181" fontId="39" fillId="0" borderId="16" xfId="0" applyNumberFormat="1" applyFont="1" applyBorder="1" applyAlignment="1" applyProtection="1">
      <alignment horizontal="center" vertical="center" wrapText="1"/>
      <protection/>
    </xf>
    <xf numFmtId="0" fontId="38" fillId="0" borderId="0" xfId="0" applyFont="1" applyBorder="1" applyAlignment="1" applyProtection="1">
      <alignment horizontal="left"/>
      <protection/>
    </xf>
    <xf numFmtId="177" fontId="38" fillId="0" borderId="17" xfId="0" applyNumberFormat="1" applyFont="1" applyBorder="1" applyAlignment="1" applyProtection="1">
      <alignment horizontal="right"/>
      <protection/>
    </xf>
    <xf numFmtId="179" fontId="38" fillId="0" borderId="13" xfId="0" applyNumberFormat="1" applyFont="1" applyBorder="1" applyAlignment="1" applyProtection="1">
      <alignment horizontal="right"/>
      <protection/>
    </xf>
    <xf numFmtId="179" fontId="39" fillId="0" borderId="13" xfId="0" applyNumberFormat="1" applyFont="1" applyBorder="1" applyAlignment="1" applyProtection="1">
      <alignment horizontal="right"/>
      <protection/>
    </xf>
    <xf numFmtId="0" fontId="44" fillId="0" borderId="0" xfId="0" applyFont="1" applyBorder="1" applyAlignment="1" applyProtection="1">
      <alignment vertical="top"/>
      <protection/>
    </xf>
    <xf numFmtId="180" fontId="39" fillId="0" borderId="5" xfId="0" applyNumberFormat="1" applyFont="1" applyBorder="1" applyAlignment="1">
      <alignment horizontal="right"/>
    </xf>
    <xf numFmtId="180" fontId="39" fillId="0" borderId="5" xfId="0" applyNumberFormat="1" applyFont="1" applyBorder="1" applyAlignment="1">
      <alignment/>
    </xf>
    <xf numFmtId="179" fontId="39" fillId="0" borderId="13" xfId="0" applyNumberFormat="1" applyFont="1" applyBorder="1" applyAlignment="1">
      <alignment/>
    </xf>
    <xf numFmtId="0" fontId="39" fillId="0" borderId="0" xfId="0" applyFont="1" applyBorder="1" applyAlignment="1" applyProtection="1">
      <alignment horizontal="left"/>
      <protection/>
    </xf>
    <xf numFmtId="0" fontId="44" fillId="0" borderId="0" xfId="0" applyFont="1" applyBorder="1" applyAlignment="1">
      <alignment vertical="top"/>
    </xf>
    <xf numFmtId="177" fontId="39" fillId="0" borderId="5" xfId="0" applyNumberFormat="1" applyFont="1" applyBorder="1" applyAlignment="1">
      <alignment horizontal="right" vertical="top"/>
    </xf>
    <xf numFmtId="179" fontId="39" fillId="0" borderId="13" xfId="0" applyNumberFormat="1" applyFont="1" applyBorder="1" applyAlignment="1" applyProtection="1">
      <alignment horizontal="right" vertical="top"/>
      <protection/>
    </xf>
    <xf numFmtId="177" fontId="39" fillId="0" borderId="5" xfId="0" applyNumberFormat="1" applyFont="1" applyBorder="1" applyAlignment="1">
      <alignment horizontal="right" vertical="center"/>
    </xf>
    <xf numFmtId="179" fontId="39" fillId="0" borderId="13" xfId="0" applyNumberFormat="1" applyFont="1" applyBorder="1" applyAlignment="1" applyProtection="1">
      <alignment horizontal="right" vertical="center"/>
      <protection/>
    </xf>
    <xf numFmtId="177" fontId="38" fillId="0" borderId="5" xfId="0" applyNumberFormat="1" applyFont="1" applyBorder="1" applyAlignment="1">
      <alignment/>
    </xf>
    <xf numFmtId="177" fontId="39" fillId="0" borderId="5" xfId="0" applyNumberFormat="1" applyFont="1" applyBorder="1" applyAlignment="1">
      <alignment vertical="center"/>
    </xf>
    <xf numFmtId="179" fontId="39" fillId="0" borderId="13" xfId="0" applyNumberFormat="1" applyFont="1" applyBorder="1" applyAlignment="1">
      <alignment vertical="center"/>
    </xf>
    <xf numFmtId="0" fontId="44" fillId="0" borderId="0" xfId="0" applyFont="1" applyBorder="1" applyAlignment="1">
      <alignment vertical="center"/>
    </xf>
    <xf numFmtId="166" fontId="39" fillId="0" borderId="5" xfId="0" applyNumberFormat="1" applyFont="1" applyBorder="1" applyAlignment="1">
      <alignment vertical="center"/>
    </xf>
    <xf numFmtId="179" fontId="39" fillId="0" borderId="0" xfId="0" applyNumberFormat="1" applyFont="1" applyAlignment="1">
      <alignment vertical="center"/>
    </xf>
    <xf numFmtId="0" fontId="44" fillId="0" borderId="0" xfId="0" applyFont="1" applyBorder="1" applyAlignment="1" applyProtection="1">
      <alignment horizontal="left" vertical="center"/>
      <protection/>
    </xf>
    <xf numFmtId="181" fontId="39" fillId="0" borderId="0" xfId="0" applyNumberFormat="1" applyFont="1" applyAlignment="1">
      <alignment vertical="center"/>
    </xf>
    <xf numFmtId="0" fontId="44" fillId="0" borderId="0" xfId="0" applyFont="1" applyAlignment="1">
      <alignment wrapText="1"/>
    </xf>
    <xf numFmtId="0" fontId="39" fillId="0" borderId="6" xfId="0" applyFont="1" applyBorder="1" applyAlignment="1">
      <alignment horizontal="left" vertical="center" wrapText="1"/>
    </xf>
    <xf numFmtId="0" fontId="39" fillId="0" borderId="8" xfId="0" applyFont="1" applyBorder="1" applyAlignment="1">
      <alignment/>
    </xf>
    <xf numFmtId="177" fontId="38" fillId="0" borderId="5" xfId="0" applyNumberFormat="1" applyFont="1" applyBorder="1" applyAlignment="1">
      <alignment/>
    </xf>
    <xf numFmtId="177" fontId="38" fillId="0" borderId="13" xfId="0" applyNumberFormat="1" applyFont="1" applyBorder="1" applyAlignment="1">
      <alignment/>
    </xf>
    <xf numFmtId="177" fontId="38" fillId="0" borderId="17" xfId="0" applyNumberFormat="1" applyFont="1" applyBorder="1" applyAlignment="1">
      <alignment/>
    </xf>
    <xf numFmtId="177" fontId="38" fillId="0" borderId="5" xfId="0" applyNumberFormat="1" applyFont="1" applyBorder="1" applyAlignment="1">
      <alignment vertical="center"/>
    </xf>
    <xf numFmtId="177" fontId="38" fillId="0" borderId="13" xfId="0" applyNumberFormat="1" applyFont="1" applyBorder="1" applyAlignment="1">
      <alignment vertical="center"/>
    </xf>
    <xf numFmtId="177" fontId="38" fillId="0" borderId="5" xfId="0" applyNumberFormat="1" applyFont="1" applyBorder="1" applyAlignment="1">
      <alignment horizontal="right" vertical="center"/>
    </xf>
    <xf numFmtId="177" fontId="38" fillId="0" borderId="0" xfId="0" applyNumberFormat="1" applyFont="1" applyBorder="1" applyAlignment="1">
      <alignment horizontal="right" vertical="center"/>
    </xf>
    <xf numFmtId="177" fontId="38" fillId="0" borderId="13" xfId="0" applyNumberFormat="1" applyFont="1" applyBorder="1" applyAlignment="1">
      <alignment horizontal="right" vertical="center"/>
    </xf>
    <xf numFmtId="177" fontId="38" fillId="0" borderId="0" xfId="0" applyNumberFormat="1" applyFont="1" applyBorder="1" applyAlignment="1">
      <alignment horizontal="right"/>
    </xf>
    <xf numFmtId="177" fontId="39" fillId="0" borderId="0" xfId="0" applyNumberFormat="1" applyFont="1" applyBorder="1" applyAlignment="1">
      <alignment horizontal="right"/>
    </xf>
    <xf numFmtId="177" fontId="39" fillId="0" borderId="13" xfId="0" applyNumberFormat="1" applyFont="1" applyBorder="1" applyAlignment="1">
      <alignment vertical="center"/>
    </xf>
    <xf numFmtId="177" fontId="39" fillId="0" borderId="0" xfId="0" applyNumberFormat="1" applyFont="1" applyBorder="1" applyAlignment="1">
      <alignment horizontal="right" vertical="center"/>
    </xf>
    <xf numFmtId="166" fontId="39" fillId="0" borderId="13" xfId="0" applyNumberFormat="1" applyFont="1" applyBorder="1" applyAlignment="1">
      <alignment/>
    </xf>
    <xf numFmtId="177" fontId="39" fillId="0" borderId="0" xfId="0" applyNumberFormat="1" applyFont="1" applyBorder="1" applyAlignment="1">
      <alignment/>
    </xf>
    <xf numFmtId="0" fontId="39" fillId="0" borderId="0" xfId="0" applyFont="1" applyBorder="1" applyAlignment="1">
      <alignment horizontal="left" vertical="center" wrapText="1"/>
    </xf>
    <xf numFmtId="0" fontId="39" fillId="0" borderId="11" xfId="0" applyFont="1" applyBorder="1" applyAlignment="1">
      <alignment vertical="center"/>
    </xf>
    <xf numFmtId="0" fontId="38" fillId="0" borderId="0" xfId="0" applyFont="1" applyBorder="1" applyAlignment="1">
      <alignment/>
    </xf>
    <xf numFmtId="0" fontId="3" fillId="0" borderId="18" xfId="0" applyFont="1" applyBorder="1" applyAlignment="1">
      <alignment horizontal="center" vertical="center" wrapText="1"/>
    </xf>
    <xf numFmtId="0" fontId="3" fillId="0" borderId="19" xfId="0" applyFont="1" applyBorder="1" applyAlignment="1">
      <alignment horizontal="center" vertical="center" wrapText="1"/>
    </xf>
    <xf numFmtId="0" fontId="57" fillId="0" borderId="0" xfId="0" applyFont="1" applyBorder="1" applyAlignment="1">
      <alignment horizontal="left"/>
    </xf>
    <xf numFmtId="0" fontId="16" fillId="0" borderId="0" xfId="0" applyFont="1" applyAlignment="1">
      <alignment wrapText="1"/>
    </xf>
    <xf numFmtId="0" fontId="40" fillId="0" borderId="0" xfId="0" applyFont="1" applyBorder="1" applyAlignment="1">
      <alignment vertical="top"/>
    </xf>
    <xf numFmtId="0" fontId="16" fillId="0" borderId="0" xfId="0" applyFont="1" applyBorder="1" applyAlignment="1">
      <alignment horizontal="right" vertical="center" wrapText="1"/>
    </xf>
    <xf numFmtId="0" fontId="60" fillId="0" borderId="3" xfId="0" applyFont="1" applyBorder="1" applyAlignment="1">
      <alignment vertical="center"/>
    </xf>
    <xf numFmtId="176" fontId="60" fillId="0" borderId="3" xfId="0" applyNumberFormat="1" applyFont="1" applyBorder="1" applyAlignment="1">
      <alignment horizontal="right" vertical="center"/>
    </xf>
    <xf numFmtId="184" fontId="60" fillId="0" borderId="0" xfId="0" applyNumberFormat="1" applyFont="1" applyBorder="1" applyAlignment="1">
      <alignment horizontal="right" vertical="center"/>
    </xf>
    <xf numFmtId="0" fontId="61" fillId="0" borderId="3" xfId="0" applyFont="1" applyBorder="1" applyAlignment="1">
      <alignment vertical="center"/>
    </xf>
    <xf numFmtId="176" fontId="60" fillId="0" borderId="5" xfId="0" applyNumberFormat="1" applyFont="1" applyBorder="1" applyAlignment="1">
      <alignment horizontal="right" vertical="center"/>
    </xf>
    <xf numFmtId="0" fontId="5" fillId="0" borderId="3" xfId="0" applyFont="1" applyBorder="1" applyAlignment="1" applyProtection="1" quotePrefix="1">
      <alignment horizontal="left"/>
      <protection/>
    </xf>
    <xf numFmtId="176" fontId="5" fillId="0" borderId="3" xfId="0" applyNumberFormat="1" applyFont="1" applyBorder="1" applyAlignment="1">
      <alignment horizontal="right"/>
    </xf>
    <xf numFmtId="176" fontId="5" fillId="0" borderId="13" xfId="0" applyNumberFormat="1" applyFont="1" applyBorder="1" applyAlignment="1">
      <alignment horizontal="right"/>
    </xf>
    <xf numFmtId="176" fontId="5" fillId="0" borderId="5" xfId="0" applyNumberFormat="1" applyFont="1" applyBorder="1" applyAlignment="1">
      <alignment horizontal="right"/>
    </xf>
    <xf numFmtId="184" fontId="51" fillId="0" borderId="13" xfId="0" applyNumberFormat="1" applyFont="1" applyBorder="1" applyAlignment="1">
      <alignment horizontal="right"/>
    </xf>
    <xf numFmtId="176" fontId="5" fillId="0" borderId="3" xfId="0" applyNumberFormat="1" applyFont="1" applyBorder="1" applyAlignment="1">
      <alignment/>
    </xf>
    <xf numFmtId="176" fontId="5" fillId="0" borderId="13" xfId="0" applyNumberFormat="1" applyFont="1" applyBorder="1" applyAlignment="1">
      <alignment/>
    </xf>
    <xf numFmtId="176" fontId="5" fillId="0" borderId="5" xfId="0" applyNumberFormat="1" applyFont="1" applyBorder="1" applyAlignment="1">
      <alignment/>
    </xf>
    <xf numFmtId="0" fontId="5" fillId="0" borderId="3" xfId="0" applyFont="1" applyBorder="1" applyAlignment="1" quotePrefix="1">
      <alignment horizontal="left"/>
    </xf>
    <xf numFmtId="0" fontId="60" fillId="0" borderId="3" xfId="0" applyFont="1" applyBorder="1" applyAlignment="1">
      <alignment/>
    </xf>
    <xf numFmtId="176" fontId="60" fillId="0" borderId="5" xfId="0" applyNumberFormat="1" applyFont="1" applyBorder="1" applyAlignment="1">
      <alignment/>
    </xf>
    <xf numFmtId="176" fontId="60" fillId="0" borderId="13" xfId="0" applyNumberFormat="1" applyFont="1" applyBorder="1" applyAlignment="1">
      <alignment/>
    </xf>
    <xf numFmtId="176" fontId="60" fillId="0" borderId="3" xfId="0" applyNumberFormat="1" applyFont="1" applyBorder="1" applyAlignment="1">
      <alignment vertical="center"/>
    </xf>
    <xf numFmtId="176" fontId="60" fillId="0" borderId="13" xfId="0" applyNumberFormat="1" applyFont="1" applyBorder="1" applyAlignment="1">
      <alignment vertical="center"/>
    </xf>
    <xf numFmtId="176" fontId="60" fillId="0" borderId="5" xfId="0" applyNumberFormat="1" applyFont="1" applyBorder="1" applyAlignment="1">
      <alignment vertical="center"/>
    </xf>
    <xf numFmtId="176" fontId="60" fillId="0" borderId="0" xfId="0" applyNumberFormat="1" applyFont="1" applyBorder="1" applyAlignment="1">
      <alignment vertical="center"/>
    </xf>
    <xf numFmtId="185" fontId="5" fillId="0" borderId="5" xfId="0" applyNumberFormat="1" applyFont="1" applyBorder="1" applyAlignment="1">
      <alignment/>
    </xf>
    <xf numFmtId="185" fontId="51" fillId="0" borderId="0" xfId="0" applyNumberFormat="1" applyFont="1" applyAlignment="1">
      <alignment/>
    </xf>
    <xf numFmtId="0" fontId="3" fillId="0" borderId="0" xfId="0" applyFont="1" applyBorder="1" applyAlignment="1">
      <alignment/>
    </xf>
    <xf numFmtId="0" fontId="6" fillId="0" borderId="0" xfId="0" applyFont="1" applyBorder="1" applyAlignment="1">
      <alignment/>
    </xf>
    <xf numFmtId="0" fontId="6" fillId="0" borderId="16" xfId="0" applyFont="1" applyBorder="1" applyAlignment="1">
      <alignment vertical="top"/>
    </xf>
    <xf numFmtId="0" fontId="60" fillId="0" borderId="0" xfId="0" applyFont="1" applyBorder="1" applyAlignment="1">
      <alignment/>
    </xf>
    <xf numFmtId="0" fontId="60" fillId="0" borderId="3" xfId="0" applyFont="1" applyBorder="1" applyAlignment="1">
      <alignment horizontal="center"/>
    </xf>
    <xf numFmtId="0" fontId="5" fillId="0" borderId="3" xfId="0" applyFont="1" applyBorder="1" applyAlignment="1">
      <alignment horizontal="center"/>
    </xf>
    <xf numFmtId="176" fontId="7" fillId="0" borderId="5" xfId="0" applyNumberFormat="1" applyFont="1" applyBorder="1" applyAlignment="1">
      <alignment/>
    </xf>
    <xf numFmtId="0" fontId="6" fillId="0" borderId="0" xfId="0" applyFont="1" applyBorder="1" applyAlignment="1">
      <alignment horizontal="left" indent="1"/>
    </xf>
    <xf numFmtId="0" fontId="5" fillId="0" borderId="0" xfId="0" applyFont="1" applyBorder="1" applyAlignment="1">
      <alignment horizontal="left"/>
    </xf>
    <xf numFmtId="0" fontId="4" fillId="0" borderId="0" xfId="0" applyFont="1" applyBorder="1" applyAlignment="1">
      <alignment horizontal="left"/>
    </xf>
    <xf numFmtId="0" fontId="47" fillId="0" borderId="0" xfId="0" applyFont="1" applyAlignment="1">
      <alignment/>
    </xf>
    <xf numFmtId="0" fontId="47" fillId="0" borderId="3" xfId="0" applyFont="1" applyBorder="1" applyAlignment="1">
      <alignment/>
    </xf>
    <xf numFmtId="0" fontId="47" fillId="0" borderId="5" xfId="0" applyFont="1" applyBorder="1" applyAlignment="1">
      <alignment/>
    </xf>
    <xf numFmtId="0" fontId="46" fillId="0" borderId="0" xfId="0" applyFont="1" applyAlignment="1">
      <alignment/>
    </xf>
    <xf numFmtId="0" fontId="46" fillId="0" borderId="3" xfId="0" applyFont="1" applyBorder="1" applyAlignment="1">
      <alignment/>
    </xf>
    <xf numFmtId="0" fontId="46" fillId="0" borderId="5" xfId="0" applyFont="1" applyBorder="1" applyAlignment="1">
      <alignment/>
    </xf>
    <xf numFmtId="0" fontId="62" fillId="0" borderId="0" xfId="0" applyFont="1" applyAlignment="1">
      <alignment/>
    </xf>
    <xf numFmtId="0" fontId="40" fillId="0" borderId="0" xfId="0" applyFont="1" applyAlignment="1">
      <alignment vertical="center"/>
    </xf>
    <xf numFmtId="0" fontId="3" fillId="0" borderId="0" xfId="0" applyFont="1" applyAlignment="1">
      <alignment/>
    </xf>
    <xf numFmtId="0" fontId="6" fillId="0" borderId="0" xfId="0" applyFont="1" applyAlignment="1">
      <alignment vertical="top"/>
    </xf>
    <xf numFmtId="0" fontId="3" fillId="0" borderId="0" xfId="0" applyFont="1" applyAlignment="1">
      <alignment vertical="center"/>
    </xf>
    <xf numFmtId="0" fontId="3" fillId="0" borderId="6" xfId="0" applyFont="1" applyBorder="1" applyAlignment="1">
      <alignment vertical="center"/>
    </xf>
    <xf numFmtId="176" fontId="60" fillId="0" borderId="3" xfId="0" applyNumberFormat="1" applyFont="1" applyBorder="1" applyAlignment="1">
      <alignment/>
    </xf>
    <xf numFmtId="176" fontId="60" fillId="0" borderId="0" xfId="0" applyNumberFormat="1" applyFont="1" applyBorder="1" applyAlignment="1">
      <alignment/>
    </xf>
    <xf numFmtId="0" fontId="61" fillId="0" borderId="0" xfId="0" applyFont="1" applyAlignment="1">
      <alignment vertical="top"/>
    </xf>
    <xf numFmtId="0" fontId="60" fillId="0" borderId="3" xfId="0" applyFont="1" applyBorder="1" applyAlignment="1">
      <alignment horizontal="center" vertical="center"/>
    </xf>
    <xf numFmtId="0" fontId="5" fillId="0" borderId="0" xfId="0" applyFont="1" applyAlignment="1">
      <alignment/>
    </xf>
    <xf numFmtId="176" fontId="7" fillId="0" borderId="3" xfId="0" applyNumberFormat="1" applyFont="1" applyBorder="1" applyAlignment="1">
      <alignment/>
    </xf>
    <xf numFmtId="176" fontId="7" fillId="0" borderId="0" xfId="0" applyNumberFormat="1" applyFont="1" applyAlignment="1">
      <alignment/>
    </xf>
    <xf numFmtId="0" fontId="5" fillId="0" borderId="0" xfId="0" applyFont="1" applyAlignment="1">
      <alignment/>
    </xf>
    <xf numFmtId="0" fontId="63" fillId="0" borderId="0" xfId="0" applyFont="1" applyAlignment="1">
      <alignment vertical="center"/>
    </xf>
    <xf numFmtId="0" fontId="0" fillId="0" borderId="0" xfId="0" applyAlignment="1">
      <alignment vertical="center"/>
    </xf>
    <xf numFmtId="0" fontId="63" fillId="0" borderId="0" xfId="0" applyFont="1" applyBorder="1" applyAlignment="1">
      <alignment vertical="top"/>
    </xf>
    <xf numFmtId="0" fontId="64" fillId="0" borderId="6" xfId="0" applyFont="1" applyBorder="1" applyAlignment="1">
      <alignment vertical="top"/>
    </xf>
    <xf numFmtId="0" fontId="3" fillId="0" borderId="0" xfId="0" applyFont="1" applyBorder="1" applyAlignment="1">
      <alignment vertical="top"/>
    </xf>
    <xf numFmtId="0" fontId="3" fillId="0" borderId="0" xfId="0" applyFont="1" applyAlignment="1">
      <alignment vertical="top"/>
    </xf>
    <xf numFmtId="0" fontId="0" fillId="0" borderId="6" xfId="0" applyBorder="1" applyAlignment="1">
      <alignment vertical="top"/>
    </xf>
    <xf numFmtId="0" fontId="57" fillId="0" borderId="3" xfId="0" applyFont="1" applyBorder="1" applyAlignment="1">
      <alignment/>
    </xf>
    <xf numFmtId="176" fontId="66" fillId="0" borderId="3" xfId="0" applyNumberFormat="1" applyFont="1" applyBorder="1" applyAlignment="1">
      <alignment/>
    </xf>
    <xf numFmtId="184" fontId="66" fillId="0" borderId="0" xfId="0" applyNumberFormat="1" applyFont="1" applyBorder="1" applyAlignment="1">
      <alignment/>
    </xf>
    <xf numFmtId="0" fontId="67" fillId="0" borderId="3" xfId="0" applyFont="1" applyBorder="1" applyAlignment="1">
      <alignment vertical="top"/>
    </xf>
    <xf numFmtId="0" fontId="68" fillId="0" borderId="3" xfId="0" applyFont="1" applyBorder="1" applyAlignment="1">
      <alignment/>
    </xf>
    <xf numFmtId="176" fontId="51" fillId="0" borderId="5" xfId="0" applyNumberFormat="1" applyFont="1" applyBorder="1" applyAlignment="1" quotePrefix="1">
      <alignment/>
    </xf>
    <xf numFmtId="184" fontId="39" fillId="0" borderId="0" xfId="0" applyNumberFormat="1" applyFont="1" applyAlignment="1" quotePrefix="1">
      <alignment/>
    </xf>
    <xf numFmtId="0" fontId="47" fillId="0" borderId="6" xfId="0" applyFont="1" applyBorder="1" applyAlignment="1">
      <alignment vertical="center" wrapText="1"/>
    </xf>
    <xf numFmtId="0" fontId="66" fillId="0" borderId="3" xfId="0" applyFont="1" applyBorder="1" applyAlignment="1">
      <alignment/>
    </xf>
    <xf numFmtId="176" fontId="66" fillId="0" borderId="5" xfId="0" applyNumberFormat="1" applyFont="1" applyBorder="1" applyAlignment="1">
      <alignment/>
    </xf>
    <xf numFmtId="176" fontId="66" fillId="0" borderId="0" xfId="0" applyNumberFormat="1" applyFont="1" applyBorder="1" applyAlignment="1">
      <alignment/>
    </xf>
    <xf numFmtId="0" fontId="69" fillId="0" borderId="3" xfId="0" applyFont="1" applyBorder="1" applyAlignment="1">
      <alignment vertical="top"/>
    </xf>
    <xf numFmtId="0" fontId="70" fillId="0" borderId="3" xfId="0" applyFont="1" applyBorder="1" applyAlignment="1">
      <alignment/>
    </xf>
    <xf numFmtId="176" fontId="39" fillId="0" borderId="5" xfId="0" applyNumberFormat="1" applyFont="1" applyBorder="1" applyAlignment="1" quotePrefix="1">
      <alignment/>
    </xf>
    <xf numFmtId="176" fontId="39" fillId="0" borderId="13" xfId="0" applyNumberFormat="1" applyFont="1" applyBorder="1" applyAlignment="1" quotePrefix="1">
      <alignment/>
    </xf>
    <xf numFmtId="0" fontId="39" fillId="0" borderId="19" xfId="0" applyFont="1" applyBorder="1" applyAlignment="1">
      <alignment horizontal="center" vertical="center" wrapText="1"/>
    </xf>
    <xf numFmtId="0" fontId="38" fillId="0" borderId="0" xfId="0" applyFont="1" applyAlignment="1">
      <alignment/>
    </xf>
    <xf numFmtId="0" fontId="44" fillId="0" borderId="0" xfId="0" applyFont="1" applyAlignment="1">
      <alignment vertical="center"/>
    </xf>
    <xf numFmtId="0" fontId="39" fillId="0" borderId="0" xfId="0" applyFont="1" applyAlignment="1">
      <alignment vertical="center" wrapText="1"/>
    </xf>
    <xf numFmtId="0" fontId="39" fillId="0" borderId="18" xfId="0" applyFont="1" applyBorder="1" applyAlignment="1">
      <alignment horizontal="center" vertical="center" wrapText="1"/>
    </xf>
    <xf numFmtId="0" fontId="53" fillId="0" borderId="14" xfId="0" applyFont="1" applyBorder="1" applyAlignment="1">
      <alignment/>
    </xf>
    <xf numFmtId="176" fontId="53" fillId="0" borderId="17" xfId="0" applyNumberFormat="1" applyFont="1" applyBorder="1" applyAlignment="1">
      <alignment/>
    </xf>
    <xf numFmtId="176" fontId="53" fillId="0" borderId="20" xfId="0" applyNumberFormat="1" applyFont="1" applyBorder="1" applyAlignment="1">
      <alignment/>
    </xf>
    <xf numFmtId="176" fontId="53" fillId="0" borderId="5" xfId="0" applyNumberFormat="1" applyFont="1" applyBorder="1" applyAlignment="1">
      <alignment/>
    </xf>
    <xf numFmtId="176" fontId="53" fillId="0" borderId="13" xfId="0" applyNumberFormat="1" applyFont="1" applyBorder="1" applyAlignment="1">
      <alignment/>
    </xf>
    <xf numFmtId="0" fontId="51" fillId="0" borderId="3" xfId="0" applyFont="1" applyBorder="1" applyAlignment="1">
      <alignment/>
    </xf>
    <xf numFmtId="0" fontId="39" fillId="0" borderId="5" xfId="0" applyNumberFormat="1" applyFont="1" applyBorder="1" applyAlignment="1" quotePrefix="1">
      <alignment/>
    </xf>
    <xf numFmtId="0" fontId="39" fillId="0" borderId="0" xfId="0" applyNumberFormat="1" applyFont="1" applyAlignment="1" quotePrefix="1">
      <alignment/>
    </xf>
    <xf numFmtId="0" fontId="16" fillId="0" borderId="0" xfId="0" applyFont="1" applyAlignment="1">
      <alignment vertical="top"/>
    </xf>
    <xf numFmtId="0" fontId="59" fillId="0" borderId="0" xfId="0" applyFont="1" applyAlignment="1">
      <alignment vertical="top"/>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176" fontId="53" fillId="0" borderId="5" xfId="0" applyNumberFormat="1" applyFont="1" applyBorder="1" applyAlignment="1">
      <alignment/>
    </xf>
    <xf numFmtId="176" fontId="53" fillId="0" borderId="13" xfId="0" applyNumberFormat="1" applyFont="1" applyBorder="1" applyAlignment="1">
      <alignment/>
    </xf>
    <xf numFmtId="0" fontId="61" fillId="0" borderId="3" xfId="0" applyFont="1" applyBorder="1" applyAlignment="1">
      <alignment/>
    </xf>
    <xf numFmtId="0" fontId="5" fillId="0" borderId="3" xfId="0" applyFont="1" applyBorder="1" applyAlignment="1">
      <alignment/>
    </xf>
    <xf numFmtId="176" fontId="39" fillId="0" borderId="0" xfId="0" applyNumberFormat="1" applyFont="1" applyAlignment="1" quotePrefix="1">
      <alignment/>
    </xf>
    <xf numFmtId="0" fontId="47" fillId="0" borderId="15" xfId="0" applyFont="1" applyBorder="1" applyAlignment="1">
      <alignment horizontal="center" vertical="center" wrapText="1"/>
    </xf>
    <xf numFmtId="0" fontId="47" fillId="0" borderId="18" xfId="0" applyFont="1" applyBorder="1" applyAlignment="1">
      <alignment horizontal="center" vertical="center" wrapText="1"/>
    </xf>
    <xf numFmtId="0" fontId="47" fillId="0" borderId="16" xfId="0" applyFont="1" applyBorder="1" applyAlignment="1">
      <alignment horizontal="center" vertical="center" wrapText="1"/>
    </xf>
    <xf numFmtId="0" fontId="60" fillId="0" borderId="14" xfId="0" applyFont="1" applyBorder="1" applyAlignment="1">
      <alignment/>
    </xf>
    <xf numFmtId="185" fontId="53" fillId="0" borderId="17" xfId="0" applyNumberFormat="1" applyFont="1" applyBorder="1" applyAlignment="1">
      <alignment/>
    </xf>
    <xf numFmtId="185" fontId="53" fillId="0" borderId="0" xfId="0" applyNumberFormat="1" applyFont="1" applyBorder="1" applyAlignment="1">
      <alignment/>
    </xf>
    <xf numFmtId="0" fontId="61" fillId="0" borderId="3" xfId="0" applyFont="1" applyBorder="1" applyAlignment="1">
      <alignment vertical="top"/>
    </xf>
    <xf numFmtId="185" fontId="53" fillId="0" borderId="5" xfId="0" applyNumberFormat="1" applyFont="1" applyBorder="1" applyAlignment="1">
      <alignment vertical="top"/>
    </xf>
    <xf numFmtId="185" fontId="53" fillId="0" borderId="0" xfId="0" applyNumberFormat="1" applyFont="1" applyBorder="1" applyAlignment="1">
      <alignment vertical="top"/>
    </xf>
    <xf numFmtId="185" fontId="51" fillId="0" borderId="5" xfId="0" applyNumberFormat="1" applyFont="1" applyBorder="1" applyAlignment="1" quotePrefix="1">
      <alignment/>
    </xf>
    <xf numFmtId="185" fontId="51" fillId="0" borderId="0" xfId="0" applyNumberFormat="1" applyFont="1" applyAlignment="1" quotePrefix="1">
      <alignment/>
    </xf>
    <xf numFmtId="0" fontId="6" fillId="0" borderId="0" xfId="0" applyFont="1" applyAlignment="1">
      <alignment/>
    </xf>
    <xf numFmtId="176" fontId="3" fillId="0" borderId="0" xfId="0" applyNumberFormat="1" applyFont="1" applyAlignment="1">
      <alignment/>
    </xf>
    <xf numFmtId="0" fontId="14" fillId="0" borderId="0" xfId="19" applyAlignment="1">
      <alignment horizontal="center"/>
    </xf>
    <xf numFmtId="0" fontId="0" fillId="0" borderId="0" xfId="0" applyAlignment="1">
      <alignment horizontal="center"/>
    </xf>
    <xf numFmtId="0" fontId="39" fillId="0" borderId="11" xfId="0" applyFont="1" applyBorder="1" applyAlignment="1">
      <alignment horizontal="center" vertical="center" wrapText="1"/>
    </xf>
    <xf numFmtId="0" fontId="39" fillId="0" borderId="0" xfId="0" applyFont="1" applyBorder="1" applyAlignment="1">
      <alignment horizontal="center" vertical="center" wrapText="1"/>
    </xf>
    <xf numFmtId="0" fontId="39" fillId="0" borderId="6" xfId="0" applyFont="1" applyBorder="1" applyAlignment="1">
      <alignment horizontal="center" vertical="center" wrapText="1"/>
    </xf>
    <xf numFmtId="0" fontId="39" fillId="0" borderId="23" xfId="0" applyFont="1" applyBorder="1" applyAlignment="1">
      <alignment horizontal="center" wrapText="1"/>
    </xf>
    <xf numFmtId="0" fontId="39" fillId="0" borderId="13" xfId="0" applyFont="1" applyBorder="1" applyAlignment="1">
      <alignment horizontal="center" vertical="center" wrapText="1"/>
    </xf>
    <xf numFmtId="0" fontId="39" fillId="0" borderId="12" xfId="0" applyFont="1" applyBorder="1" applyAlignment="1">
      <alignment horizontal="center" vertical="center" wrapText="1"/>
    </xf>
    <xf numFmtId="0" fontId="39" fillId="0" borderId="8" xfId="0" applyFont="1" applyBorder="1" applyAlignment="1">
      <alignment horizontal="center" vertical="center" wrapText="1"/>
    </xf>
    <xf numFmtId="0" fontId="47" fillId="0" borderId="2" xfId="0" applyFont="1" applyBorder="1" applyAlignment="1">
      <alignment horizontal="center" vertical="center" wrapText="1"/>
    </xf>
    <xf numFmtId="177" fontId="39" fillId="0" borderId="23" xfId="0" applyNumberFormat="1" applyFont="1" applyBorder="1" applyAlignment="1" applyProtection="1">
      <alignment horizontal="center" vertical="center" wrapText="1"/>
      <protection/>
    </xf>
    <xf numFmtId="0" fontId="39" fillId="0" borderId="1" xfId="0" applyFont="1" applyBorder="1" applyAlignment="1">
      <alignment horizontal="center" vertical="center" wrapText="1"/>
    </xf>
    <xf numFmtId="0" fontId="44" fillId="0" borderId="6" xfId="0" applyFont="1" applyBorder="1" applyAlignment="1">
      <alignment horizontal="left"/>
    </xf>
    <xf numFmtId="0" fontId="39" fillId="0" borderId="7" xfId="0" applyFont="1" applyBorder="1" applyAlignment="1">
      <alignment horizontal="center" vertical="center" wrapText="1"/>
    </xf>
    <xf numFmtId="0" fontId="39" fillId="0" borderId="3" xfId="0" applyFont="1" applyBorder="1" applyAlignment="1">
      <alignment horizontal="center" vertical="center" wrapText="1"/>
    </xf>
    <xf numFmtId="0" fontId="39" fillId="0" borderId="15" xfId="0" applyFont="1" applyBorder="1" applyAlignment="1">
      <alignment horizontal="center" vertical="center" wrapText="1"/>
    </xf>
    <xf numFmtId="0" fontId="39" fillId="0" borderId="24" xfId="0" applyFont="1" applyBorder="1" applyAlignment="1">
      <alignment horizontal="center" vertical="center" wrapText="1"/>
    </xf>
    <xf numFmtId="177" fontId="47" fillId="0" borderId="23" xfId="0" applyNumberFormat="1" applyFont="1" applyBorder="1" applyAlignment="1" applyProtection="1">
      <alignment horizontal="center" vertical="center" wrapText="1"/>
      <protection/>
    </xf>
    <xf numFmtId="0" fontId="38" fillId="0" borderId="0" xfId="0" applyFont="1" applyAlignment="1">
      <alignment horizontal="left" vertical="center" wrapText="1"/>
    </xf>
    <xf numFmtId="0" fontId="39" fillId="0" borderId="0" xfId="0" applyFont="1" applyAlignment="1">
      <alignment horizontal="left" vertical="center" wrapText="1"/>
    </xf>
    <xf numFmtId="0" fontId="38" fillId="0" borderId="0" xfId="0" applyFont="1" applyAlignment="1">
      <alignment horizontal="left" vertical="top" wrapText="1"/>
    </xf>
    <xf numFmtId="0" fontId="44" fillId="0" borderId="0" xfId="0" applyFont="1" applyAlignment="1">
      <alignment horizontal="left" wrapText="1"/>
    </xf>
    <xf numFmtId="177" fontId="51" fillId="0" borderId="7" xfId="0" applyNumberFormat="1" applyFont="1" applyBorder="1" applyAlignment="1">
      <alignment horizontal="center" vertical="center" wrapText="1"/>
    </xf>
    <xf numFmtId="0" fontId="39" fillId="0" borderId="15" xfId="0" applyFont="1" applyBorder="1" applyAlignment="1">
      <alignment vertical="center" wrapText="1"/>
    </xf>
    <xf numFmtId="0" fontId="39" fillId="0" borderId="6" xfId="0" applyFont="1" applyBorder="1" applyAlignment="1">
      <alignment vertical="center" wrapText="1"/>
    </xf>
    <xf numFmtId="0" fontId="39" fillId="0" borderId="1" xfId="0" applyFont="1" applyBorder="1" applyAlignment="1">
      <alignment horizontal="center"/>
    </xf>
    <xf numFmtId="0" fontId="44" fillId="0" borderId="0" xfId="0" applyFont="1" applyAlignment="1">
      <alignment horizontal="left"/>
    </xf>
    <xf numFmtId="0" fontId="39" fillId="0" borderId="10" xfId="0" applyFont="1" applyBorder="1" applyAlignment="1">
      <alignment vertical="center" wrapText="1"/>
    </xf>
    <xf numFmtId="0" fontId="39" fillId="0" borderId="0" xfId="0" applyFont="1" applyBorder="1" applyAlignment="1">
      <alignment vertical="center" wrapText="1"/>
    </xf>
    <xf numFmtId="177" fontId="73" fillId="0" borderId="13" xfId="0" applyNumberFormat="1" applyFont="1" applyBorder="1" applyAlignment="1">
      <alignment horizontal="right"/>
    </xf>
    <xf numFmtId="177" fontId="73" fillId="0" borderId="13" xfId="0" applyNumberFormat="1" applyFont="1" applyBorder="1" applyAlignment="1">
      <alignment/>
    </xf>
    <xf numFmtId="179" fontId="73" fillId="0" borderId="13" xfId="0" applyNumberFormat="1" applyFont="1" applyBorder="1" applyAlignment="1">
      <alignment/>
    </xf>
    <xf numFmtId="0" fontId="39" fillId="0" borderId="9" xfId="0" applyFont="1" applyBorder="1" applyAlignment="1">
      <alignment vertical="center" wrapText="1"/>
    </xf>
    <xf numFmtId="0" fontId="0" fillId="0" borderId="0" xfId="0" applyFont="1" applyAlignment="1">
      <alignment wrapText="1"/>
    </xf>
    <xf numFmtId="0" fontId="26" fillId="0" borderId="0" xfId="0" applyFont="1" applyAlignment="1">
      <alignment wrapText="1"/>
    </xf>
    <xf numFmtId="0" fontId="0" fillId="0" borderId="0" xfId="0" applyFont="1" applyAlignment="1">
      <alignment vertical="center" wrapText="1"/>
    </xf>
    <xf numFmtId="0" fontId="26" fillId="0" borderId="0" xfId="0" applyFont="1" applyAlignment="1">
      <alignment vertical="top" wrapText="1"/>
    </xf>
    <xf numFmtId="0" fontId="27" fillId="0" borderId="0" xfId="0" applyFont="1" applyAlignment="1">
      <alignment wrapText="1"/>
    </xf>
    <xf numFmtId="0" fontId="0" fillId="0" borderId="0" xfId="0" applyFont="1" applyAlignment="1">
      <alignment horizontal="left" vertical="top" wrapText="1"/>
    </xf>
    <xf numFmtId="0" fontId="26" fillId="0" borderId="0" xfId="0" applyFont="1" applyAlignment="1">
      <alignment vertical="center" wrapText="1"/>
    </xf>
    <xf numFmtId="0" fontId="37" fillId="0" borderId="0" xfId="0" applyFont="1" applyAlignment="1">
      <alignment vertical="top" wrapText="1"/>
    </xf>
    <xf numFmtId="0" fontId="27" fillId="0" borderId="0" xfId="0" applyFont="1" applyAlignment="1">
      <alignment vertical="center" wrapText="1"/>
    </xf>
    <xf numFmtId="0" fontId="39" fillId="0" borderId="24" xfId="0" applyFont="1" applyBorder="1" applyAlignment="1">
      <alignment horizontal="center" vertical="center"/>
    </xf>
    <xf numFmtId="0" fontId="39" fillId="0" borderId="13" xfId="0" applyFont="1" applyBorder="1" applyAlignment="1">
      <alignment horizontal="center" vertical="center"/>
    </xf>
    <xf numFmtId="0" fontId="39" fillId="0" borderId="12" xfId="0" applyFont="1" applyBorder="1" applyAlignment="1">
      <alignment horizontal="center" vertical="center"/>
    </xf>
    <xf numFmtId="0" fontId="39" fillId="0" borderId="9" xfId="0" applyFont="1" applyBorder="1" applyAlignment="1">
      <alignment horizontal="center" vertical="center"/>
    </xf>
    <xf numFmtId="0" fontId="39" fillId="0" borderId="5" xfId="0" applyFont="1" applyBorder="1" applyAlignment="1">
      <alignment horizontal="center" vertical="center"/>
    </xf>
    <xf numFmtId="0" fontId="39" fillId="0" borderId="10" xfId="0" applyFont="1" applyBorder="1" applyAlignment="1">
      <alignment horizontal="center" vertical="center"/>
    </xf>
    <xf numFmtId="0" fontId="39" fillId="0" borderId="7" xfId="0" applyFont="1" applyBorder="1" applyAlignment="1">
      <alignment horizontal="center" vertical="center"/>
    </xf>
    <xf numFmtId="0" fontId="39" fillId="0" borderId="3" xfId="0" applyFont="1" applyBorder="1" applyAlignment="1">
      <alignment horizontal="center" vertical="center"/>
    </xf>
    <xf numFmtId="0" fontId="39" fillId="0" borderId="8" xfId="0" applyFont="1" applyBorder="1" applyAlignment="1">
      <alignment horizontal="center" vertical="center"/>
    </xf>
    <xf numFmtId="0" fontId="39" fillId="0" borderId="11" xfId="0" applyFont="1" applyBorder="1" applyAlignment="1">
      <alignment horizontal="center" vertical="center"/>
    </xf>
    <xf numFmtId="0" fontId="39" fillId="0" borderId="0" xfId="0" applyFont="1" applyBorder="1" applyAlignment="1">
      <alignment horizontal="center" vertical="center"/>
    </xf>
    <xf numFmtId="0" fontId="39" fillId="0" borderId="6" xfId="0" applyFont="1" applyBorder="1" applyAlignment="1">
      <alignment horizontal="center" vertical="center"/>
    </xf>
    <xf numFmtId="0" fontId="44" fillId="0" borderId="6" xfId="0" applyFont="1" applyBorder="1" applyAlignment="1">
      <alignment vertical="top" wrapText="1"/>
    </xf>
    <xf numFmtId="0" fontId="51" fillId="0" borderId="9" xfId="0" applyFont="1" applyBorder="1" applyAlignment="1">
      <alignment horizontal="center" vertical="center" wrapText="1"/>
    </xf>
    <xf numFmtId="0" fontId="51" fillId="0" borderId="5" xfId="0" applyFont="1" applyBorder="1" applyAlignment="1">
      <alignment horizontal="center" vertical="center" wrapText="1"/>
    </xf>
    <xf numFmtId="0" fontId="51" fillId="0" borderId="25" xfId="0" applyFont="1" applyBorder="1" applyAlignment="1">
      <alignment horizontal="center" vertical="center" wrapText="1"/>
    </xf>
    <xf numFmtId="0" fontId="39" fillId="0" borderId="7" xfId="0" applyFont="1" applyBorder="1" applyAlignment="1">
      <alignment vertical="center" wrapText="1"/>
    </xf>
    <xf numFmtId="0" fontId="39" fillId="0" borderId="3" xfId="0" applyFont="1" applyBorder="1" applyAlignment="1">
      <alignment vertical="center" wrapText="1"/>
    </xf>
    <xf numFmtId="0" fontId="39" fillId="0" borderId="8" xfId="0" applyFont="1" applyBorder="1" applyAlignment="1">
      <alignment vertical="center" wrapText="1"/>
    </xf>
    <xf numFmtId="0" fontId="39" fillId="0" borderId="9" xfId="0" applyFont="1" applyBorder="1" applyAlignment="1">
      <alignment horizontal="center" vertical="center" wrapText="1"/>
    </xf>
    <xf numFmtId="0" fontId="39" fillId="0" borderId="5" xfId="0" applyFont="1" applyBorder="1" applyAlignment="1">
      <alignment horizontal="center" vertical="center" wrapText="1"/>
    </xf>
    <xf numFmtId="0" fontId="39" fillId="0" borderId="10" xfId="0" applyFont="1" applyBorder="1" applyAlignment="1">
      <alignment horizontal="center" vertical="center" wrapText="1"/>
    </xf>
    <xf numFmtId="0" fontId="39" fillId="0" borderId="6" xfId="0" applyFont="1" applyBorder="1" applyAlignment="1">
      <alignment horizontal="center"/>
    </xf>
    <xf numFmtId="0" fontId="39" fillId="0" borderId="2" xfId="0" applyFont="1" applyBorder="1" applyAlignment="1">
      <alignment/>
    </xf>
    <xf numFmtId="0" fontId="39" fillId="0" borderId="11" xfId="0" applyFont="1" applyBorder="1" applyAlignment="1">
      <alignment vertical="center" wrapText="1"/>
    </xf>
    <xf numFmtId="0" fontId="39" fillId="0" borderId="23" xfId="0" applyFont="1" applyBorder="1" applyAlignment="1">
      <alignment horizontal="center"/>
    </xf>
    <xf numFmtId="0" fontId="39" fillId="0" borderId="2" xfId="0" applyFont="1" applyBorder="1" applyAlignment="1">
      <alignment horizontal="center"/>
    </xf>
    <xf numFmtId="0" fontId="44" fillId="0" borderId="24" xfId="0" applyFont="1" applyBorder="1" applyAlignment="1">
      <alignment horizontal="center" vertical="center" wrapText="1"/>
    </xf>
    <xf numFmtId="0" fontId="44" fillId="0" borderId="13" xfId="0" applyFont="1" applyBorder="1" applyAlignment="1">
      <alignment horizontal="center" vertical="center" wrapText="1"/>
    </xf>
    <xf numFmtId="166" fontId="39" fillId="0" borderId="9" xfId="0" applyNumberFormat="1" applyFont="1" applyBorder="1" applyAlignment="1">
      <alignment horizontal="center" vertical="center" wrapText="1"/>
    </xf>
    <xf numFmtId="166" fontId="39" fillId="0" borderId="5" xfId="0" applyNumberFormat="1" applyFont="1" applyBorder="1" applyAlignment="1">
      <alignment horizontal="center" vertical="center" wrapText="1"/>
    </xf>
    <xf numFmtId="166" fontId="39" fillId="0" borderId="10" xfId="0" applyNumberFormat="1" applyFont="1" applyBorder="1" applyAlignment="1">
      <alignment horizontal="center" vertical="center" wrapText="1"/>
    </xf>
    <xf numFmtId="166" fontId="39" fillId="0" borderId="11" xfId="0" applyNumberFormat="1" applyFont="1" applyBorder="1" applyAlignment="1">
      <alignment horizontal="center" vertical="center" wrapText="1"/>
    </xf>
    <xf numFmtId="166" fontId="39" fillId="0" borderId="0" xfId="0" applyNumberFormat="1" applyFont="1" applyBorder="1" applyAlignment="1">
      <alignment horizontal="center" vertical="center" wrapText="1"/>
    </xf>
    <xf numFmtId="166" fontId="39" fillId="0" borderId="6" xfId="0" applyNumberFormat="1" applyFont="1" applyBorder="1" applyAlignment="1">
      <alignment horizontal="center" vertical="center" wrapText="1"/>
    </xf>
    <xf numFmtId="166" fontId="39" fillId="0" borderId="6" xfId="0" applyNumberFormat="1" applyFont="1" applyBorder="1" applyAlignment="1">
      <alignment horizontal="center"/>
    </xf>
    <xf numFmtId="0" fontId="39" fillId="0" borderId="3" xfId="0" applyFont="1" applyBorder="1" applyAlignment="1">
      <alignment/>
    </xf>
    <xf numFmtId="0" fontId="39" fillId="0" borderId="8" xfId="0" applyFont="1" applyBorder="1" applyAlignment="1">
      <alignment/>
    </xf>
    <xf numFmtId="1" fontId="47" fillId="0" borderId="0" xfId="0" applyNumberFormat="1" applyFont="1" applyBorder="1" applyAlignment="1">
      <alignment horizontal="left" vertical="top" wrapText="1"/>
    </xf>
    <xf numFmtId="1" fontId="48" fillId="0" borderId="0" xfId="0" applyNumberFormat="1" applyFont="1" applyBorder="1" applyAlignment="1">
      <alignment horizontal="left" vertical="top" wrapText="1"/>
    </xf>
    <xf numFmtId="1" fontId="8" fillId="0" borderId="0" xfId="0" applyNumberFormat="1" applyFont="1" applyBorder="1" applyAlignment="1">
      <alignment horizontal="left" wrapText="1"/>
    </xf>
    <xf numFmtId="1" fontId="49" fillId="0" borderId="0" xfId="0" applyNumberFormat="1" applyFont="1" applyBorder="1" applyAlignment="1">
      <alignment horizontal="left" wrapText="1"/>
    </xf>
    <xf numFmtId="1" fontId="46" fillId="0" borderId="0" xfId="0" applyNumberFormat="1" applyFont="1" applyBorder="1" applyAlignment="1">
      <alignment horizontal="left"/>
    </xf>
    <xf numFmtId="1" fontId="8" fillId="0" borderId="0" xfId="0" applyNumberFormat="1" applyFont="1" applyBorder="1" applyAlignment="1">
      <alignment horizontal="center" shrinkToFit="1"/>
    </xf>
    <xf numFmtId="1" fontId="46" fillId="0" borderId="0" xfId="0" applyNumberFormat="1" applyFont="1" applyBorder="1" applyAlignment="1">
      <alignment horizontal="center" shrinkToFit="1"/>
    </xf>
    <xf numFmtId="1" fontId="44" fillId="0" borderId="0" xfId="0" applyNumberFormat="1" applyFont="1" applyBorder="1" applyAlignment="1">
      <alignment horizontal="left"/>
    </xf>
    <xf numFmtId="0" fontId="0" fillId="0" borderId="23" xfId="0" applyFont="1" applyBorder="1" applyAlignment="1">
      <alignment horizontal="center" vertical="center"/>
    </xf>
    <xf numFmtId="0" fontId="0" fillId="0" borderId="2" xfId="0" applyFont="1" applyBorder="1" applyAlignment="1">
      <alignment horizontal="center" vertical="center"/>
    </xf>
    <xf numFmtId="0" fontId="0" fillId="0" borderId="1" xfId="0" applyFont="1" applyBorder="1" applyAlignment="1">
      <alignment horizontal="center" vertical="center"/>
    </xf>
    <xf numFmtId="0" fontId="0" fillId="0" borderId="7" xfId="0" applyFont="1" applyBorder="1" applyAlignment="1">
      <alignment vertical="center" wrapText="1"/>
    </xf>
    <xf numFmtId="0" fontId="0" fillId="0" borderId="3" xfId="0" applyFont="1" applyBorder="1" applyAlignment="1">
      <alignment vertical="center" wrapText="1"/>
    </xf>
    <xf numFmtId="0" fontId="0" fillId="0" borderId="8" xfId="0" applyFont="1" applyBorder="1" applyAlignment="1">
      <alignment vertical="center" wrapText="1"/>
    </xf>
    <xf numFmtId="0" fontId="0" fillId="0" borderId="0" xfId="0" applyFont="1" applyBorder="1" applyAlignment="1">
      <alignment horizontal="center"/>
    </xf>
    <xf numFmtId="0" fontId="0" fillId="0" borderId="0" xfId="0" applyFont="1" applyAlignment="1">
      <alignment horizontal="center"/>
    </xf>
    <xf numFmtId="0" fontId="0" fillId="0" borderId="9" xfId="0" applyFont="1" applyBorder="1" applyAlignment="1">
      <alignment vertical="center" wrapText="1"/>
    </xf>
    <xf numFmtId="0" fontId="0" fillId="0" borderId="10" xfId="0" applyFont="1" applyBorder="1" applyAlignment="1">
      <alignment vertical="center" wrapText="1"/>
    </xf>
    <xf numFmtId="0" fontId="0" fillId="0" borderId="2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1" xfId="0" applyFont="1" applyBorder="1" applyAlignment="1">
      <alignment horizontal="center" vertical="center"/>
    </xf>
    <xf numFmtId="0" fontId="0" fillId="0" borderId="23" xfId="0" applyFont="1" applyBorder="1" applyAlignment="1">
      <alignment horizontal="center" wrapText="1"/>
    </xf>
    <xf numFmtId="0" fontId="0" fillId="0" borderId="1" xfId="0" applyFont="1" applyBorder="1" applyAlignment="1">
      <alignment horizontal="center" wrapText="1"/>
    </xf>
    <xf numFmtId="0" fontId="0" fillId="0" borderId="2" xfId="0" applyFont="1" applyBorder="1" applyAlignment="1">
      <alignment horizontal="center" wrapText="1"/>
    </xf>
    <xf numFmtId="0" fontId="0" fillId="0" borderId="0" xfId="0" applyFont="1" applyAlignment="1">
      <alignment horizontal="center" vertical="center"/>
    </xf>
    <xf numFmtId="0" fontId="0" fillId="0" borderId="0" xfId="0" applyAlignment="1">
      <alignment wrapText="1"/>
    </xf>
    <xf numFmtId="0" fontId="0" fillId="0" borderId="9"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 xfId="0" applyFont="1" applyBorder="1" applyAlignment="1">
      <alignment horizontal="center" vertical="center" wrapText="1"/>
    </xf>
    <xf numFmtId="166" fontId="0" fillId="0" borderId="0" xfId="0" applyNumberFormat="1" applyFont="1" applyBorder="1" applyAlignment="1">
      <alignment horizontal="center" vertical="center" wrapText="1"/>
    </xf>
    <xf numFmtId="166" fontId="0" fillId="0" borderId="6" xfId="0" applyNumberFormat="1" applyFont="1" applyBorder="1" applyAlignment="1">
      <alignment horizontal="center" vertical="center" wrapText="1"/>
    </xf>
    <xf numFmtId="0" fontId="0" fillId="0" borderId="5" xfId="0" applyBorder="1" applyAlignment="1">
      <alignment vertical="center" wrapText="1"/>
    </xf>
    <xf numFmtId="0" fontId="0" fillId="0" borderId="10" xfId="0" applyBorder="1" applyAlignment="1">
      <alignment vertical="center" wrapText="1"/>
    </xf>
    <xf numFmtId="0" fontId="0" fillId="0" borderId="5" xfId="0" applyFont="1" applyBorder="1" applyAlignment="1">
      <alignment vertical="center" wrapText="1"/>
    </xf>
    <xf numFmtId="0" fontId="0" fillId="0" borderId="12" xfId="0" applyFont="1" applyBorder="1" applyAlignment="1">
      <alignment horizontal="center" vertical="center"/>
    </xf>
    <xf numFmtId="0" fontId="0" fillId="0" borderId="8" xfId="0" applyFont="1" applyBorder="1" applyAlignment="1">
      <alignment horizontal="center" vertical="center"/>
    </xf>
    <xf numFmtId="0" fontId="0" fillId="0" borderId="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0" xfId="0" applyFont="1" applyAlignment="1">
      <alignment wrapText="1"/>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8" xfId="0" applyFont="1" applyBorder="1" applyAlignment="1">
      <alignment horizontal="center" vertical="center" wrapText="1"/>
    </xf>
    <xf numFmtId="0" fontId="0" fillId="0" borderId="7" xfId="0" applyFont="1" applyBorder="1" applyAlignment="1">
      <alignment horizontal="center" vertical="center" wrapText="1"/>
    </xf>
    <xf numFmtId="0" fontId="0" fillId="0" borderId="24"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5"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0" xfId="0" applyFont="1" applyBorder="1" applyAlignment="1">
      <alignment horizontal="center" vertical="center" wrapText="1"/>
    </xf>
    <xf numFmtId="0" fontId="0" fillId="0" borderId="6" xfId="0" applyFont="1" applyBorder="1" applyAlignment="1">
      <alignment horizontal="center" vertical="center" wrapText="1"/>
    </xf>
    <xf numFmtId="0" fontId="0" fillId="0" borderId="0" xfId="0" applyFont="1" applyBorder="1" applyAlignment="1">
      <alignment wrapText="1"/>
    </xf>
    <xf numFmtId="0" fontId="0" fillId="0" borderId="3" xfId="0" applyBorder="1" applyAlignment="1">
      <alignment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24" xfId="0" applyFont="1" applyBorder="1" applyAlignment="1">
      <alignment horizontal="center"/>
    </xf>
    <xf numFmtId="0" fontId="0" fillId="0" borderId="11" xfId="0" applyFont="1" applyBorder="1" applyAlignment="1">
      <alignment horizontal="center"/>
    </xf>
    <xf numFmtId="0" fontId="0" fillId="0" borderId="12" xfId="0" applyFont="1" applyBorder="1" applyAlignment="1">
      <alignment horizontal="center"/>
    </xf>
    <xf numFmtId="0" fontId="0" fillId="0" borderId="6" xfId="0" applyFont="1" applyBorder="1" applyAlignment="1">
      <alignment horizontal="center"/>
    </xf>
    <xf numFmtId="0" fontId="0" fillId="0" borderId="24" xfId="0" applyBorder="1" applyAlignment="1">
      <alignment horizontal="center" vertical="center" wrapText="1"/>
    </xf>
    <xf numFmtId="0" fontId="0" fillId="0" borderId="13" xfId="0" applyBorder="1" applyAlignment="1">
      <alignment horizontal="center" vertical="center" wrapText="1"/>
    </xf>
    <xf numFmtId="0" fontId="0" fillId="0" borderId="12" xfId="0"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xf>
    <xf numFmtId="0" fontId="0" fillId="0" borderId="5" xfId="0" applyFont="1" applyBorder="1" applyAlignment="1">
      <alignment horizontal="center" vertical="center"/>
    </xf>
    <xf numFmtId="0" fontId="0" fillId="0" borderId="10" xfId="0" applyFont="1" applyBorder="1" applyAlignment="1">
      <alignment horizontal="center" vertical="center"/>
    </xf>
    <xf numFmtId="0" fontId="0" fillId="0" borderId="24" xfId="0" applyFont="1" applyBorder="1" applyAlignment="1">
      <alignment horizontal="center" vertical="center"/>
    </xf>
    <xf numFmtId="0" fontId="0" fillId="0" borderId="13" xfId="0" applyBorder="1" applyAlignment="1">
      <alignment/>
    </xf>
    <xf numFmtId="0" fontId="0" fillId="0" borderId="0" xfId="0" applyAlignment="1">
      <alignment/>
    </xf>
    <xf numFmtId="0" fontId="0" fillId="0" borderId="12" xfId="0" applyBorder="1" applyAlignment="1">
      <alignment/>
    </xf>
    <xf numFmtId="0" fontId="0" fillId="0" borderId="6" xfId="0" applyBorder="1" applyAlignment="1">
      <alignment/>
    </xf>
    <xf numFmtId="0" fontId="0" fillId="0" borderId="11" xfId="0" applyBorder="1" applyAlignment="1">
      <alignment/>
    </xf>
    <xf numFmtId="0" fontId="0" fillId="0" borderId="0" xfId="0" applyBorder="1" applyAlignment="1">
      <alignment/>
    </xf>
    <xf numFmtId="0" fontId="0" fillId="0" borderId="9" xfId="0" applyFont="1" applyBorder="1" applyAlignment="1">
      <alignment horizontal="center"/>
    </xf>
    <xf numFmtId="0" fontId="0" fillId="0" borderId="5" xfId="0" applyFont="1" applyBorder="1" applyAlignment="1">
      <alignment horizontal="center"/>
    </xf>
    <xf numFmtId="0" fontId="0" fillId="0" borderId="10" xfId="0" applyFont="1" applyBorder="1" applyAlignment="1">
      <alignment horizontal="center"/>
    </xf>
    <xf numFmtId="0" fontId="0" fillId="0" borderId="0" xfId="0" applyFont="1" applyBorder="1" applyAlignment="1">
      <alignment horizontal="center" wrapText="1"/>
    </xf>
    <xf numFmtId="0" fontId="0" fillId="0" borderId="6" xfId="0" applyFont="1" applyBorder="1" applyAlignment="1">
      <alignment horizontal="center" wrapText="1"/>
    </xf>
    <xf numFmtId="0" fontId="0" fillId="0" borderId="0" xfId="0" applyFont="1" applyBorder="1" applyAlignment="1">
      <alignment vertical="center" wrapText="1"/>
    </xf>
    <xf numFmtId="0" fontId="0" fillId="0" borderId="6" xfId="0" applyFont="1" applyBorder="1" applyAlignment="1">
      <alignment vertical="center" wrapText="1"/>
    </xf>
    <xf numFmtId="0" fontId="0" fillId="0" borderId="0" xfId="0" applyFont="1" applyAlignment="1">
      <alignment horizontal="center" vertical="center" wrapText="1"/>
    </xf>
    <xf numFmtId="0" fontId="0" fillId="0" borderId="23" xfId="0" applyFont="1" applyBorder="1" applyAlignment="1">
      <alignment horizontal="center" vertical="center" wrapText="1"/>
    </xf>
    <xf numFmtId="0" fontId="0" fillId="0" borderId="1" xfId="0" applyFont="1" applyBorder="1" applyAlignment="1">
      <alignment horizontal="center" vertical="center" wrapText="1"/>
    </xf>
    <xf numFmtId="0" fontId="0" fillId="0" borderId="23" xfId="0" applyFont="1" applyBorder="1" applyAlignment="1">
      <alignment horizontal="center"/>
    </xf>
    <xf numFmtId="0" fontId="0" fillId="0" borderId="1" xfId="0" applyFont="1" applyBorder="1" applyAlignment="1">
      <alignment horizontal="center"/>
    </xf>
    <xf numFmtId="0" fontId="0" fillId="0" borderId="0" xfId="0" applyBorder="1" applyAlignment="1">
      <alignment horizontal="center" vertical="center" wrapText="1"/>
    </xf>
    <xf numFmtId="0" fontId="31" fillId="0" borderId="0" xfId="0" applyFont="1" applyAlignment="1">
      <alignment horizontal="justify" vertical="center" wrapText="1"/>
    </xf>
    <xf numFmtId="0" fontId="0" fillId="0" borderId="2" xfId="0" applyFont="1" applyBorder="1" applyAlignment="1">
      <alignment horizontal="center"/>
    </xf>
    <xf numFmtId="166" fontId="0" fillId="0" borderId="24" xfId="0" applyNumberFormat="1" applyFont="1" applyBorder="1" applyAlignment="1">
      <alignment horizontal="center" vertical="center" wrapText="1"/>
    </xf>
    <xf numFmtId="166" fontId="0" fillId="0" borderId="13" xfId="0" applyNumberFormat="1" applyFont="1" applyBorder="1" applyAlignment="1">
      <alignment horizontal="center" vertical="center" wrapText="1"/>
    </xf>
    <xf numFmtId="166" fontId="0" fillId="0" borderId="12" xfId="0" applyNumberFormat="1" applyFont="1" applyBorder="1" applyAlignment="1">
      <alignment horizontal="center" vertical="center" wrapText="1"/>
    </xf>
    <xf numFmtId="0" fontId="0" fillId="0" borderId="12" xfId="0" applyFont="1" applyBorder="1" applyAlignment="1">
      <alignment horizontal="center"/>
    </xf>
    <xf numFmtId="0" fontId="0" fillId="0" borderId="6" xfId="0" applyFont="1" applyBorder="1" applyAlignment="1">
      <alignment horizontal="center"/>
    </xf>
    <xf numFmtId="0" fontId="0" fillId="0" borderId="24" xfId="0" applyFont="1" applyBorder="1" applyAlignment="1">
      <alignment horizontal="center"/>
    </xf>
    <xf numFmtId="0" fontId="0" fillId="0" borderId="11" xfId="0" applyFont="1" applyBorder="1" applyAlignment="1">
      <alignment horizontal="center"/>
    </xf>
    <xf numFmtId="0" fontId="0" fillId="0" borderId="24" xfId="0" applyFont="1" applyBorder="1" applyAlignment="1">
      <alignment horizontal="center" wrapText="1"/>
    </xf>
    <xf numFmtId="0" fontId="0" fillId="0" borderId="13" xfId="0" applyFont="1" applyBorder="1" applyAlignment="1">
      <alignment horizontal="center" wrapText="1"/>
    </xf>
    <xf numFmtId="0" fontId="0" fillId="0" borderId="12" xfId="0" applyFont="1" applyBorder="1" applyAlignment="1">
      <alignment horizontal="center" wrapText="1"/>
    </xf>
    <xf numFmtId="0" fontId="0" fillId="0" borderId="13" xfId="0" applyFont="1" applyBorder="1" applyAlignment="1">
      <alignment horizontal="center"/>
    </xf>
    <xf numFmtId="0" fontId="0" fillId="0" borderId="3" xfId="0" applyFont="1" applyBorder="1" applyAlignment="1">
      <alignment horizontal="center"/>
    </xf>
    <xf numFmtId="0" fontId="0" fillId="0" borderId="8" xfId="0" applyFont="1" applyBorder="1" applyAlignment="1">
      <alignment horizontal="center"/>
    </xf>
    <xf numFmtId="0" fontId="0" fillId="0" borderId="11"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0" fillId="0" borderId="9" xfId="0" applyFont="1" applyBorder="1" applyAlignment="1">
      <alignment horizontal="center" wrapText="1"/>
    </xf>
    <xf numFmtId="0" fontId="0" fillId="0" borderId="5" xfId="0" applyBorder="1" applyAlignment="1">
      <alignment horizontal="center" wrapText="1"/>
    </xf>
    <xf numFmtId="0" fontId="0" fillId="0" borderId="10" xfId="0" applyBorder="1" applyAlignment="1">
      <alignment horizontal="center" wrapText="1"/>
    </xf>
    <xf numFmtId="0" fontId="0" fillId="0" borderId="7" xfId="0" applyFont="1" applyBorder="1" applyAlignment="1">
      <alignment horizontal="center" wrapText="1"/>
    </xf>
    <xf numFmtId="0" fontId="0" fillId="0" borderId="3" xfId="0" applyBorder="1" applyAlignment="1">
      <alignment horizontal="center" wrapText="1"/>
    </xf>
    <xf numFmtId="0" fontId="0" fillId="0" borderId="8" xfId="0" applyBorder="1" applyAlignment="1">
      <alignment horizontal="center" wrapText="1"/>
    </xf>
    <xf numFmtId="0" fontId="0" fillId="0" borderId="7" xfId="0" applyBorder="1" applyAlignment="1">
      <alignment horizontal="center" wrapText="1"/>
    </xf>
    <xf numFmtId="0" fontId="0" fillId="0" borderId="12" xfId="0" applyBorder="1" applyAlignment="1">
      <alignment horizontal="center" wrapText="1"/>
    </xf>
    <xf numFmtId="1" fontId="5" fillId="0" borderId="0" xfId="0" applyNumberFormat="1" applyFont="1" applyBorder="1" applyAlignment="1">
      <alignment horizontal="center" vertical="center"/>
    </xf>
    <xf numFmtId="0" fontId="41" fillId="0" borderId="0" xfId="0" applyFont="1" applyBorder="1" applyAlignment="1">
      <alignment horizontal="center" vertical="center"/>
    </xf>
    <xf numFmtId="0" fontId="5" fillId="0" borderId="7" xfId="0" applyFont="1" applyBorder="1" applyAlignment="1">
      <alignment horizontal="center" vertical="center" wrapText="1"/>
    </xf>
    <xf numFmtId="0" fontId="0" fillId="0" borderId="15" xfId="0" applyBorder="1" applyAlignment="1">
      <alignment horizontal="center" vertical="center" wrapText="1"/>
    </xf>
    <xf numFmtId="0" fontId="5" fillId="0" borderId="24" xfId="0" applyFont="1" applyBorder="1" applyAlignment="1">
      <alignment horizontal="center" vertical="center" wrapText="1"/>
    </xf>
    <xf numFmtId="0" fontId="0" fillId="0" borderId="7" xfId="0" applyBorder="1" applyAlignment="1">
      <alignment/>
    </xf>
    <xf numFmtId="0" fontId="0" fillId="0" borderId="3" xfId="0" applyBorder="1" applyAlignment="1">
      <alignment/>
    </xf>
    <xf numFmtId="0" fontId="0" fillId="0" borderId="8" xfId="0" applyBorder="1" applyAlignment="1">
      <alignment/>
    </xf>
    <xf numFmtId="0" fontId="3" fillId="0" borderId="24" xfId="0" applyFont="1" applyBorder="1" applyAlignment="1">
      <alignment horizontal="center" vertical="center" wrapText="1"/>
    </xf>
    <xf numFmtId="0" fontId="3" fillId="0" borderId="9" xfId="0" applyFont="1" applyBorder="1" applyAlignment="1">
      <alignment horizontal="center" vertical="center" wrapText="1"/>
    </xf>
    <xf numFmtId="0" fontId="16" fillId="0" borderId="25" xfId="0" applyFont="1" applyBorder="1" applyAlignment="1">
      <alignment horizontal="center" vertical="center" wrapText="1"/>
    </xf>
    <xf numFmtId="0" fontId="5" fillId="0" borderId="23" xfId="0" applyFont="1" applyBorder="1" applyAlignment="1">
      <alignment horizontal="center" vertical="center"/>
    </xf>
    <xf numFmtId="0" fontId="41" fillId="0" borderId="1" xfId="0" applyFont="1" applyBorder="1" applyAlignment="1">
      <alignment horizontal="center" vertical="center"/>
    </xf>
    <xf numFmtId="0" fontId="40" fillId="0" borderId="0" xfId="0" applyFont="1" applyBorder="1" applyAlignment="1">
      <alignment wrapText="1"/>
    </xf>
    <xf numFmtId="0" fontId="16" fillId="0" borderId="0" xfId="0" applyFont="1" applyAlignment="1">
      <alignment wrapText="1"/>
    </xf>
    <xf numFmtId="0" fontId="6" fillId="0" borderId="0" xfId="0" applyFont="1" applyBorder="1" applyAlignment="1">
      <alignment wrapText="1"/>
    </xf>
    <xf numFmtId="0" fontId="59" fillId="0" borderId="0" xfId="0" applyFont="1" applyAlignment="1">
      <alignment wrapText="1"/>
    </xf>
    <xf numFmtId="0" fontId="57" fillId="0" borderId="0" xfId="0" applyFont="1" applyBorder="1" applyAlignment="1">
      <alignment horizontal="left"/>
    </xf>
    <xf numFmtId="0" fontId="58" fillId="0" borderId="0" xfId="0" applyFont="1" applyBorder="1" applyAlignment="1">
      <alignment horizontal="center" vertical="top"/>
    </xf>
    <xf numFmtId="0" fontId="58" fillId="0" borderId="0" xfId="0" applyFont="1" applyAlignment="1">
      <alignment horizontal="left"/>
    </xf>
    <xf numFmtId="0" fontId="40" fillId="0" borderId="0" xfId="0" applyFont="1" applyBorder="1" applyAlignment="1">
      <alignment vertical="center" wrapText="1"/>
    </xf>
    <xf numFmtId="0" fontId="40" fillId="0" borderId="0" xfId="0" applyFont="1" applyBorder="1" applyAlignment="1">
      <alignment horizontal="left" vertical="top"/>
    </xf>
    <xf numFmtId="0" fontId="6" fillId="0" borderId="0" xfId="0" applyFont="1" applyBorder="1" applyAlignment="1">
      <alignment vertical="center" wrapText="1"/>
    </xf>
    <xf numFmtId="0" fontId="59" fillId="0" borderId="0" xfId="0" applyFont="1" applyAlignment="1">
      <alignment vertical="center" wrapText="1"/>
    </xf>
    <xf numFmtId="0" fontId="40" fillId="0" borderId="0" xfId="0" applyFont="1" applyBorder="1" applyAlignment="1">
      <alignment horizontal="left" vertical="center"/>
    </xf>
    <xf numFmtId="0" fontId="40" fillId="0" borderId="0" xfId="0" applyFont="1" applyBorder="1" applyAlignment="1">
      <alignment vertical="top"/>
    </xf>
    <xf numFmtId="0" fontId="3" fillId="0" borderId="0" xfId="0" applyFont="1" applyBorder="1" applyAlignment="1">
      <alignment/>
    </xf>
    <xf numFmtId="0" fontId="6" fillId="0" borderId="0" xfId="0" applyFont="1" applyBorder="1" applyAlignment="1">
      <alignment horizontal="left" vertical="top" shrinkToFit="1"/>
    </xf>
    <xf numFmtId="0" fontId="5" fillId="0" borderId="11" xfId="0" applyFont="1" applyBorder="1" applyAlignment="1">
      <alignment horizontal="center" vertical="center" wrapText="1"/>
    </xf>
    <xf numFmtId="0" fontId="3" fillId="0" borderId="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3" xfId="0" applyFont="1" applyBorder="1" applyAlignment="1">
      <alignment wrapText="1"/>
    </xf>
    <xf numFmtId="0" fontId="0" fillId="0" borderId="13" xfId="0" applyBorder="1" applyAlignment="1">
      <alignment wrapText="1"/>
    </xf>
    <xf numFmtId="0" fontId="0" fillId="0" borderId="26" xfId="0" applyBorder="1" applyAlignment="1">
      <alignment wrapText="1"/>
    </xf>
    <xf numFmtId="0" fontId="5" fillId="0" borderId="5" xfId="0" applyFont="1" applyBorder="1" applyAlignment="1">
      <alignment horizontal="center" vertical="center" wrapText="1"/>
    </xf>
    <xf numFmtId="0" fontId="3" fillId="0" borderId="5"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5" xfId="0" applyFont="1" applyBorder="1" applyAlignment="1">
      <alignment vertical="center" wrapText="1"/>
    </xf>
    <xf numFmtId="0" fontId="3" fillId="0" borderId="25" xfId="0" applyFont="1" applyBorder="1" applyAlignment="1">
      <alignment vertical="center" wrapText="1"/>
    </xf>
    <xf numFmtId="0" fontId="6" fillId="0" borderId="0" xfId="0" applyFont="1" applyAlignment="1">
      <alignment horizontal="left" vertical="center"/>
    </xf>
    <xf numFmtId="0" fontId="64" fillId="0" borderId="0" xfId="0" applyFont="1" applyBorder="1" applyAlignment="1">
      <alignment horizontal="left" vertical="center"/>
    </xf>
    <xf numFmtId="0" fontId="7" fillId="0" borderId="11" xfId="0" applyFont="1" applyBorder="1" applyAlignment="1">
      <alignment horizontal="center" vertical="center" wrapText="1"/>
    </xf>
    <xf numFmtId="0" fontId="65" fillId="0" borderId="0" xfId="0" applyFont="1" applyAlignment="1">
      <alignment horizontal="center" vertical="center" wrapText="1"/>
    </xf>
    <xf numFmtId="0" fontId="65" fillId="0" borderId="6" xfId="0" applyFont="1" applyBorder="1" applyAlignment="1">
      <alignment horizontal="center" vertical="center" wrapText="1"/>
    </xf>
    <xf numFmtId="0" fontId="7" fillId="0" borderId="24" xfId="0" applyFont="1" applyBorder="1" applyAlignment="1">
      <alignment horizontal="center" vertical="center" wrapText="1"/>
    </xf>
    <xf numFmtId="0" fontId="65" fillId="0" borderId="11" xfId="0" applyFont="1" applyBorder="1" applyAlignment="1">
      <alignment horizontal="center" vertical="center" wrapText="1"/>
    </xf>
    <xf numFmtId="0" fontId="65" fillId="0" borderId="7" xfId="0" applyFont="1" applyBorder="1" applyAlignment="1">
      <alignment horizontal="center" vertical="center" wrapText="1"/>
    </xf>
    <xf numFmtId="0" fontId="65" fillId="0" borderId="12" xfId="0" applyFont="1" applyBorder="1" applyAlignment="1">
      <alignment horizontal="center" vertical="center" wrapText="1"/>
    </xf>
    <xf numFmtId="0" fontId="65" fillId="0" borderId="8" xfId="0" applyFont="1" applyBorder="1" applyAlignment="1">
      <alignment horizontal="center" vertical="center" wrapText="1"/>
    </xf>
    <xf numFmtId="1" fontId="7" fillId="0" borderId="3" xfId="0" applyNumberFormat="1" applyFont="1" applyBorder="1" applyAlignment="1">
      <alignment horizontal="center" vertical="center" wrapText="1"/>
    </xf>
    <xf numFmtId="1" fontId="7" fillId="0" borderId="5" xfId="0" applyNumberFormat="1" applyFont="1" applyBorder="1" applyAlignment="1">
      <alignment horizontal="center" vertical="center" wrapText="1"/>
    </xf>
    <xf numFmtId="0" fontId="65" fillId="0" borderId="10" xfId="0" applyFont="1" applyBorder="1" applyAlignment="1">
      <alignment horizontal="center" vertical="center" wrapText="1"/>
    </xf>
    <xf numFmtId="0" fontId="47" fillId="0" borderId="24" xfId="0" applyFont="1" applyBorder="1" applyAlignment="1">
      <alignment horizontal="center" vertical="center" wrapText="1"/>
    </xf>
    <xf numFmtId="0" fontId="47" fillId="0" borderId="11" xfId="0" applyFont="1" applyBorder="1" applyAlignment="1">
      <alignment horizontal="center" vertical="center" wrapText="1"/>
    </xf>
    <xf numFmtId="0" fontId="47" fillId="0" borderId="6" xfId="0" applyFont="1" applyBorder="1" applyAlignment="1">
      <alignment horizontal="center" vertical="center" wrapText="1"/>
    </xf>
    <xf numFmtId="0" fontId="46" fillId="0" borderId="0" xfId="0" applyFont="1" applyAlignment="1">
      <alignment/>
    </xf>
    <xf numFmtId="0" fontId="46" fillId="0" borderId="0" xfId="0" applyFont="1" applyAlignment="1">
      <alignment vertical="center"/>
    </xf>
    <xf numFmtId="0" fontId="8" fillId="0" borderId="0" xfId="0" applyFont="1" applyAlignment="1">
      <alignment horizontal="left" vertical="center" shrinkToFit="1"/>
    </xf>
    <xf numFmtId="0" fontId="8" fillId="0" borderId="6" xfId="0" applyFont="1" applyBorder="1" applyAlignment="1">
      <alignment vertical="top"/>
    </xf>
    <xf numFmtId="0" fontId="47" fillId="0" borderId="7" xfId="0" applyFont="1" applyBorder="1" applyAlignment="1">
      <alignment horizontal="center" vertical="center" wrapText="1"/>
    </xf>
    <xf numFmtId="0" fontId="47" fillId="0" borderId="12" xfId="0" applyFont="1" applyBorder="1" applyAlignment="1">
      <alignment horizontal="center" vertical="center" wrapText="1"/>
    </xf>
    <xf numFmtId="0" fontId="47" fillId="0" borderId="8" xfId="0" applyFont="1" applyBorder="1" applyAlignment="1">
      <alignment horizontal="center" vertical="center" wrapText="1"/>
    </xf>
    <xf numFmtId="0" fontId="16" fillId="0" borderId="11" xfId="0" applyFont="1" applyBorder="1" applyAlignment="1">
      <alignment horizontal="center" vertical="center" wrapText="1"/>
    </xf>
    <xf numFmtId="0" fontId="16" fillId="0" borderId="7"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0" xfId="0" applyFont="1" applyBorder="1" applyAlignment="1">
      <alignment horizontal="center" vertical="center" wrapText="1"/>
    </xf>
    <xf numFmtId="0" fontId="71" fillId="0" borderId="0" xfId="0" applyFont="1" applyBorder="1" applyAlignment="1">
      <alignment horizontal="center" vertical="center" wrapText="1"/>
    </xf>
    <xf numFmtId="0" fontId="72" fillId="0" borderId="0" xfId="0" applyFont="1" applyBorder="1" applyAlignment="1">
      <alignment horizontal="center" vertical="center" wrapText="1"/>
    </xf>
    <xf numFmtId="0" fontId="3" fillId="0" borderId="7" xfId="0" applyFont="1" applyBorder="1" applyAlignment="1">
      <alignment horizontal="center" vertical="center" wrapText="1"/>
    </xf>
    <xf numFmtId="0" fontId="6" fillId="0" borderId="6" xfId="0" applyFont="1" applyBorder="1" applyAlignment="1">
      <alignment vertical="top" wrapText="1"/>
    </xf>
    <xf numFmtId="0" fontId="59" fillId="0" borderId="6" xfId="0" applyFont="1" applyBorder="1" applyAlignment="1">
      <alignment vertical="top"/>
    </xf>
    <xf numFmtId="0" fontId="40" fillId="0" borderId="0" xfId="0" applyFont="1" applyAlignment="1">
      <alignment horizontal="left" wrapText="1"/>
    </xf>
    <xf numFmtId="0" fontId="40" fillId="0" borderId="0" xfId="0" applyFont="1" applyAlignment="1">
      <alignment horizontal="left" vertical="center"/>
    </xf>
    <xf numFmtId="0" fontId="13" fillId="0" borderId="0" xfId="0" applyFont="1" applyBorder="1" applyAlignment="1">
      <alignment horizontal="left" vertical="top"/>
    </xf>
    <xf numFmtId="0" fontId="13" fillId="0" borderId="0" xfId="0" applyFont="1" applyBorder="1" applyAlignment="1">
      <alignment vertical="top"/>
    </xf>
    <xf numFmtId="0" fontId="0" fillId="0" borderId="15" xfId="0" applyBorder="1" applyAlignment="1">
      <alignment horizontal="center" vertical="center"/>
    </xf>
    <xf numFmtId="0" fontId="5" fillId="0" borderId="23" xfId="0" applyFont="1" applyBorder="1" applyAlignment="1">
      <alignment horizontal="center" vertical="center" wrapText="1"/>
    </xf>
    <xf numFmtId="0" fontId="5" fillId="0" borderId="1" xfId="0" applyFont="1" applyBorder="1" applyAlignment="1">
      <alignment horizontal="center" vertical="center" wrapText="1"/>
    </xf>
    <xf numFmtId="0" fontId="40" fillId="0" borderId="0" xfId="0" applyFont="1" applyAlignment="1">
      <alignment/>
    </xf>
    <xf numFmtId="0" fontId="16" fillId="0" borderId="0" xfId="0" applyFont="1" applyAlignment="1">
      <alignment/>
    </xf>
    <xf numFmtId="0" fontId="16" fillId="0" borderId="0" xfId="0" applyFont="1" applyAlignment="1">
      <alignment horizontal="left" vertical="center"/>
    </xf>
    <xf numFmtId="0" fontId="6" fillId="0" borderId="0" xfId="0" applyFont="1" applyAlignment="1">
      <alignment vertical="top" wrapText="1"/>
    </xf>
    <xf numFmtId="0" fontId="59" fillId="0" borderId="0" xfId="0" applyFont="1" applyAlignment="1">
      <alignment vertical="top"/>
    </xf>
  </cellXfs>
  <cellStyles count="11">
    <cellStyle name="Normal" xfId="0"/>
    <cellStyle name="Comma [0]" xfId="15"/>
    <cellStyle name="Currency [0]" xfId="16"/>
    <cellStyle name="Comma" xfId="17"/>
    <cellStyle name="Comma [0]" xfId="18"/>
    <cellStyle name="Hyperlink" xfId="19"/>
    <cellStyle name="Normalny_Arkusz1" xfId="20"/>
    <cellStyle name="Followed Hyperlink" xfId="21"/>
    <cellStyle name="Percent"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styles" Target="styles.xml" /><Relationship Id="rId76" Type="http://schemas.openxmlformats.org/officeDocument/2006/relationships/sharedStrings" Target="sharedStrings.xml" /><Relationship Id="rId77" Type="http://schemas.openxmlformats.org/officeDocument/2006/relationships/externalLink" Target="externalLinks/externalLink1.xml" /><Relationship Id="rId7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_tablice_cz&#281;&#347;&#263;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pis treści"/>
      <sheetName val="9(67)"/>
      <sheetName val="10(68)"/>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67.xml.rels><?xml version="1.0" encoding="utf-8" standalone="yes"?><Relationships xmlns="http://schemas.openxmlformats.org/package/2006/relationships"><Relationship Id="rId1" Type="http://schemas.openxmlformats.org/officeDocument/2006/relationships/printerSettings" Target="../printerSettings/printerSettings67.bin" /></Relationships>
</file>

<file path=xl/worksheets/_rels/sheet68.xml.rels><?xml version="1.0" encoding="utf-8" standalone="yes"?><Relationships xmlns="http://schemas.openxmlformats.org/package/2006/relationships"><Relationship Id="rId1" Type="http://schemas.openxmlformats.org/officeDocument/2006/relationships/printerSettings" Target="../printerSettings/printerSettings68.bin" /></Relationships>
</file>

<file path=xl/worksheets/_rels/sheet69.xml.rels><?xml version="1.0" encoding="utf-8" standalone="yes"?><Relationships xmlns="http://schemas.openxmlformats.org/package/2006/relationships"><Relationship Id="rId1" Type="http://schemas.openxmlformats.org/officeDocument/2006/relationships/printerSettings" Target="../printerSettings/printerSettings69.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70.xml.rels><?xml version="1.0" encoding="utf-8" standalone="yes"?><Relationships xmlns="http://schemas.openxmlformats.org/package/2006/relationships"><Relationship Id="rId1" Type="http://schemas.openxmlformats.org/officeDocument/2006/relationships/printerSettings" Target="../printerSettings/printerSettings70.bin" /></Relationships>
</file>

<file path=xl/worksheets/_rels/sheet71.xml.rels><?xml version="1.0" encoding="utf-8" standalone="yes"?><Relationships xmlns="http://schemas.openxmlformats.org/package/2006/relationships"><Relationship Id="rId1" Type="http://schemas.openxmlformats.org/officeDocument/2006/relationships/printerSettings" Target="../printerSettings/printerSettings71.bin" /></Relationships>
</file>

<file path=xl/worksheets/_rels/sheet72.xml.rels><?xml version="1.0" encoding="utf-8" standalone="yes"?><Relationships xmlns="http://schemas.openxmlformats.org/package/2006/relationships"><Relationship Id="rId1" Type="http://schemas.openxmlformats.org/officeDocument/2006/relationships/printerSettings" Target="../printerSettings/printerSettings72.bin" /></Relationships>
</file>

<file path=xl/worksheets/_rels/sheet73.xml.rels><?xml version="1.0" encoding="utf-8" standalone="yes"?><Relationships xmlns="http://schemas.openxmlformats.org/package/2006/relationships"><Relationship Id="rId1" Type="http://schemas.openxmlformats.org/officeDocument/2006/relationships/printerSettings" Target="../printerSettings/printerSettings73.bin" /></Relationships>
</file>

<file path=xl/worksheets/_rels/sheet74.xml.rels><?xml version="1.0" encoding="utf-8" standalone="yes"?><Relationships xmlns="http://schemas.openxmlformats.org/package/2006/relationships"><Relationship Id="rId1" Type="http://schemas.openxmlformats.org/officeDocument/2006/relationships/printerSettings" Target="../printerSettings/printerSettings7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N163"/>
  <sheetViews>
    <sheetView tabSelected="1" workbookViewId="0" topLeftCell="A1">
      <selection activeCell="G98" sqref="G98"/>
    </sheetView>
  </sheetViews>
  <sheetFormatPr defaultColWidth="9.140625" defaultRowHeight="12.75"/>
  <cols>
    <col min="1" max="1" width="16.57421875" style="76" customWidth="1"/>
    <col min="2" max="16384" width="9.140625" style="10" customWidth="1"/>
  </cols>
  <sheetData>
    <row r="1" ht="12.75">
      <c r="B1" s="81" t="s">
        <v>238</v>
      </c>
    </row>
    <row r="3" ht="12.75">
      <c r="A3" s="76" t="s">
        <v>239</v>
      </c>
    </row>
    <row r="4" spans="1:13" ht="12.75">
      <c r="A4" s="399">
        <v>1</v>
      </c>
      <c r="B4" s="81" t="s">
        <v>1564</v>
      </c>
      <c r="C4" s="81"/>
      <c r="D4" s="81"/>
      <c r="E4" s="81"/>
      <c r="F4" s="81"/>
      <c r="G4" s="81"/>
      <c r="H4" s="81"/>
      <c r="I4" s="81"/>
      <c r="J4" s="81"/>
      <c r="K4" s="81"/>
      <c r="L4" s="81"/>
      <c r="M4" s="81"/>
    </row>
    <row r="5" spans="2:13" ht="33.75" customHeight="1">
      <c r="B5" s="433" t="s">
        <v>177</v>
      </c>
      <c r="C5" s="433"/>
      <c r="D5" s="433"/>
      <c r="E5" s="433"/>
      <c r="F5" s="433"/>
      <c r="G5" s="433"/>
      <c r="H5" s="433"/>
      <c r="I5" s="433"/>
      <c r="J5" s="433"/>
      <c r="K5" s="433"/>
      <c r="L5" s="433"/>
      <c r="M5" s="433"/>
    </row>
    <row r="6" spans="2:13" ht="36.75" customHeight="1">
      <c r="B6" s="436" t="s">
        <v>1548</v>
      </c>
      <c r="C6" s="436"/>
      <c r="D6" s="436"/>
      <c r="E6" s="436"/>
      <c r="F6" s="436"/>
      <c r="G6" s="436"/>
      <c r="H6" s="436"/>
      <c r="I6" s="436"/>
      <c r="J6" s="436"/>
      <c r="K6" s="436"/>
      <c r="L6" s="436"/>
      <c r="M6" s="436"/>
    </row>
    <row r="7" spans="2:13" ht="17.25" customHeight="1">
      <c r="B7" s="433" t="s">
        <v>857</v>
      </c>
      <c r="C7" s="433"/>
      <c r="D7" s="433"/>
      <c r="E7" s="433"/>
      <c r="F7" s="433"/>
      <c r="G7" s="433"/>
      <c r="H7" s="433"/>
      <c r="I7" s="433"/>
      <c r="J7" s="433"/>
      <c r="K7" s="433"/>
      <c r="L7" s="433"/>
      <c r="M7" s="433"/>
    </row>
    <row r="8" spans="2:13" ht="12" customHeight="1">
      <c r="B8" s="433"/>
      <c r="C8" s="433"/>
      <c r="D8" s="433"/>
      <c r="E8" s="433"/>
      <c r="F8" s="433"/>
      <c r="G8" s="433"/>
      <c r="H8" s="433"/>
      <c r="I8" s="433"/>
      <c r="J8" s="433"/>
      <c r="K8" s="433"/>
      <c r="L8" s="433"/>
      <c r="M8" s="433"/>
    </row>
    <row r="9" spans="2:13" ht="18" customHeight="1">
      <c r="B9" s="81" t="s">
        <v>856</v>
      </c>
      <c r="C9" s="32"/>
      <c r="D9" s="32"/>
      <c r="E9" s="32"/>
      <c r="F9" s="32"/>
      <c r="G9" s="32"/>
      <c r="H9" s="32"/>
      <c r="I9" s="32"/>
      <c r="J9" s="32"/>
      <c r="K9" s="32"/>
      <c r="L9" s="32"/>
      <c r="M9" s="32"/>
    </row>
    <row r="10" spans="2:13" ht="12" customHeight="1">
      <c r="B10" s="82" t="s">
        <v>858</v>
      </c>
      <c r="C10" s="32"/>
      <c r="D10" s="32"/>
      <c r="E10" s="32"/>
      <c r="F10" s="32"/>
      <c r="G10" s="32"/>
      <c r="H10" s="32"/>
      <c r="I10" s="32"/>
      <c r="J10" s="32"/>
      <c r="K10" s="32"/>
      <c r="L10" s="32"/>
      <c r="M10" s="32"/>
    </row>
    <row r="11" spans="1:13" ht="24" customHeight="1">
      <c r="A11" s="399" t="s">
        <v>1537</v>
      </c>
      <c r="B11" s="434" t="s">
        <v>859</v>
      </c>
      <c r="C11" s="434"/>
      <c r="D11" s="434"/>
      <c r="E11" s="434"/>
      <c r="F11" s="434"/>
      <c r="G11" s="434"/>
      <c r="H11" s="434"/>
      <c r="I11" s="434"/>
      <c r="J11" s="434"/>
      <c r="K11" s="434"/>
      <c r="L11" s="434"/>
      <c r="M11" s="32"/>
    </row>
    <row r="12" spans="2:13" ht="12" customHeight="1">
      <c r="B12" s="434"/>
      <c r="C12" s="434"/>
      <c r="D12" s="434"/>
      <c r="E12" s="434"/>
      <c r="F12" s="434"/>
      <c r="G12" s="434"/>
      <c r="H12" s="434"/>
      <c r="I12" s="434"/>
      <c r="J12" s="434"/>
      <c r="K12" s="434"/>
      <c r="L12" s="434"/>
      <c r="M12" s="32"/>
    </row>
    <row r="13" spans="1:13" ht="31.5" customHeight="1">
      <c r="A13" s="399" t="s">
        <v>1539</v>
      </c>
      <c r="B13" s="437" t="s">
        <v>1540</v>
      </c>
      <c r="C13" s="437"/>
      <c r="D13" s="437"/>
      <c r="E13" s="437"/>
      <c r="F13" s="437"/>
      <c r="G13" s="437"/>
      <c r="H13" s="437"/>
      <c r="I13" s="437"/>
      <c r="J13" s="437"/>
      <c r="K13" s="437"/>
      <c r="L13" s="437"/>
      <c r="M13" s="32"/>
    </row>
    <row r="14" spans="1:13" ht="35.25" customHeight="1">
      <c r="A14" s="399" t="s">
        <v>1538</v>
      </c>
      <c r="B14" s="434" t="s">
        <v>830</v>
      </c>
      <c r="C14" s="434"/>
      <c r="D14" s="434"/>
      <c r="E14" s="434"/>
      <c r="F14" s="434"/>
      <c r="G14" s="434"/>
      <c r="H14" s="434"/>
      <c r="I14" s="434"/>
      <c r="J14" s="77"/>
      <c r="K14" s="77"/>
      <c r="L14" s="77"/>
      <c r="M14" s="32"/>
    </row>
    <row r="15" spans="1:13" ht="32.25" customHeight="1">
      <c r="A15" s="399" t="s">
        <v>1541</v>
      </c>
      <c r="B15" s="434" t="s">
        <v>831</v>
      </c>
      <c r="C15" s="434"/>
      <c r="D15" s="434"/>
      <c r="E15" s="434"/>
      <c r="F15" s="434"/>
      <c r="G15" s="434"/>
      <c r="H15" s="434"/>
      <c r="I15" s="434"/>
      <c r="J15" s="434"/>
      <c r="K15" s="434"/>
      <c r="L15" s="434"/>
      <c r="M15" s="32"/>
    </row>
    <row r="16" spans="1:13" ht="34.5" customHeight="1">
      <c r="A16" s="399" t="s">
        <v>19</v>
      </c>
      <c r="B16" s="434" t="s">
        <v>183</v>
      </c>
      <c r="C16" s="434"/>
      <c r="D16" s="434"/>
      <c r="E16" s="434"/>
      <c r="F16" s="434"/>
      <c r="G16" s="434"/>
      <c r="H16" s="434"/>
      <c r="I16" s="434"/>
      <c r="J16" s="434"/>
      <c r="K16" s="434"/>
      <c r="L16" s="434"/>
      <c r="M16" s="32"/>
    </row>
    <row r="17" spans="1:13" ht="12" customHeight="1">
      <c r="A17" s="399" t="s">
        <v>20</v>
      </c>
      <c r="B17" s="432" t="s">
        <v>1204</v>
      </c>
      <c r="C17" s="432"/>
      <c r="D17" s="432"/>
      <c r="E17" s="432"/>
      <c r="F17" s="432"/>
      <c r="G17" s="432"/>
      <c r="H17" s="432"/>
      <c r="I17" s="432"/>
      <c r="J17" s="432"/>
      <c r="K17" s="432"/>
      <c r="L17" s="432"/>
      <c r="M17" s="32"/>
    </row>
    <row r="18" spans="2:13" ht="21.75" customHeight="1">
      <c r="B18" s="435" t="s">
        <v>1203</v>
      </c>
      <c r="C18" s="435"/>
      <c r="D18" s="435"/>
      <c r="E18" s="435"/>
      <c r="F18" s="435"/>
      <c r="G18" s="435"/>
      <c r="H18" s="435"/>
      <c r="I18" s="435"/>
      <c r="J18" s="435"/>
      <c r="K18" s="435"/>
      <c r="L18" s="435"/>
      <c r="M18" s="32"/>
    </row>
    <row r="19" spans="1:13" ht="29.25" customHeight="1">
      <c r="A19" s="399" t="s">
        <v>21</v>
      </c>
      <c r="B19" s="432" t="s">
        <v>182</v>
      </c>
      <c r="C19" s="432"/>
      <c r="D19" s="432"/>
      <c r="E19" s="432"/>
      <c r="F19" s="432"/>
      <c r="G19" s="432"/>
      <c r="H19" s="432"/>
      <c r="I19" s="432"/>
      <c r="J19" s="432"/>
      <c r="K19" s="432"/>
      <c r="L19" s="432"/>
      <c r="M19" s="32"/>
    </row>
    <row r="20" spans="1:13" ht="36" customHeight="1">
      <c r="A20" s="399" t="s">
        <v>22</v>
      </c>
      <c r="B20" s="432" t="s">
        <v>1202</v>
      </c>
      <c r="C20" s="432"/>
      <c r="D20" s="432"/>
      <c r="E20" s="432"/>
      <c r="F20" s="432"/>
      <c r="G20" s="432"/>
      <c r="H20" s="432"/>
      <c r="I20" s="432"/>
      <c r="J20" s="432"/>
      <c r="K20" s="432"/>
      <c r="L20" s="432"/>
      <c r="M20" s="32"/>
    </row>
    <row r="21" spans="2:13" ht="16.5" customHeight="1">
      <c r="B21" s="435" t="s">
        <v>918</v>
      </c>
      <c r="C21" s="435"/>
      <c r="D21" s="435"/>
      <c r="E21" s="435"/>
      <c r="F21" s="435"/>
      <c r="G21" s="435"/>
      <c r="H21" s="435"/>
      <c r="I21" s="435"/>
      <c r="J21" s="435"/>
      <c r="K21" s="435"/>
      <c r="L21" s="435"/>
      <c r="M21" s="32"/>
    </row>
    <row r="22" spans="1:13" ht="40.5" customHeight="1">
      <c r="A22" s="399" t="s">
        <v>1542</v>
      </c>
      <c r="B22" s="432" t="s">
        <v>832</v>
      </c>
      <c r="C22" s="433"/>
      <c r="D22" s="433"/>
      <c r="E22" s="433"/>
      <c r="F22" s="433"/>
      <c r="G22" s="433"/>
      <c r="H22" s="433"/>
      <c r="I22" s="433"/>
      <c r="J22" s="433"/>
      <c r="K22" s="433"/>
      <c r="L22" s="433"/>
      <c r="M22" s="32"/>
    </row>
    <row r="23" ht="28.5" customHeight="1">
      <c r="B23" s="81" t="s">
        <v>1565</v>
      </c>
    </row>
    <row r="24" spans="2:9" ht="16.5" customHeight="1">
      <c r="B24" s="435" t="s">
        <v>178</v>
      </c>
      <c r="C24" s="435"/>
      <c r="D24" s="435"/>
      <c r="E24" s="435"/>
      <c r="F24" s="435"/>
      <c r="G24" s="435"/>
      <c r="H24" s="435"/>
      <c r="I24" s="435"/>
    </row>
    <row r="25" spans="1:2" ht="17.25" customHeight="1">
      <c r="A25" s="399" t="s">
        <v>1543</v>
      </c>
      <c r="B25" s="10" t="s">
        <v>1589</v>
      </c>
    </row>
    <row r="26" ht="21" customHeight="1">
      <c r="B26" s="83" t="s">
        <v>1544</v>
      </c>
    </row>
    <row r="27" spans="1:2" ht="12.75">
      <c r="A27" s="399" t="s">
        <v>1545</v>
      </c>
      <c r="B27" s="10" t="s">
        <v>1590</v>
      </c>
    </row>
    <row r="28" ht="12.75">
      <c r="B28" s="82" t="s">
        <v>1588</v>
      </c>
    </row>
    <row r="29" spans="1:2" ht="21.75" customHeight="1">
      <c r="A29" s="399" t="s">
        <v>1546</v>
      </c>
      <c r="B29" s="10" t="s">
        <v>1592</v>
      </c>
    </row>
    <row r="30" ht="21.75" customHeight="1">
      <c r="B30" s="83" t="s">
        <v>1591</v>
      </c>
    </row>
    <row r="31" spans="1:2" ht="12.75">
      <c r="A31" s="399" t="s">
        <v>1547</v>
      </c>
      <c r="B31" s="10" t="s">
        <v>1594</v>
      </c>
    </row>
    <row r="32" ht="12.75">
      <c r="B32" s="82" t="s">
        <v>1593</v>
      </c>
    </row>
    <row r="33" spans="2:13" ht="12.75">
      <c r="B33" s="436" t="s">
        <v>179</v>
      </c>
      <c r="C33" s="436"/>
      <c r="D33" s="436"/>
      <c r="E33" s="436"/>
      <c r="F33" s="436"/>
      <c r="G33" s="436"/>
      <c r="H33" s="436"/>
      <c r="I33" s="436"/>
      <c r="J33" s="436"/>
      <c r="K33" s="436"/>
      <c r="L33" s="436"/>
      <c r="M33" s="77"/>
    </row>
    <row r="34" spans="2:13" ht="20.25" customHeight="1">
      <c r="B34" s="436"/>
      <c r="C34" s="436"/>
      <c r="D34" s="436"/>
      <c r="E34" s="436"/>
      <c r="F34" s="436"/>
      <c r="G34" s="436"/>
      <c r="H34" s="436"/>
      <c r="I34" s="436"/>
      <c r="J34" s="436"/>
      <c r="K34" s="436"/>
      <c r="L34" s="436"/>
      <c r="M34" s="77"/>
    </row>
    <row r="35" spans="2:13" ht="29.25" customHeight="1">
      <c r="B35" s="439" t="s">
        <v>1549</v>
      </c>
      <c r="C35" s="439"/>
      <c r="D35" s="439"/>
      <c r="E35" s="439"/>
      <c r="F35" s="439"/>
      <c r="G35" s="439"/>
      <c r="H35" s="439"/>
      <c r="I35" s="439"/>
      <c r="J35" s="439"/>
      <c r="K35" s="439"/>
      <c r="L35" s="439"/>
      <c r="M35" s="77"/>
    </row>
    <row r="36" spans="1:12" ht="20.25" customHeight="1">
      <c r="A36" s="399" t="s">
        <v>1550</v>
      </c>
      <c r="B36" s="434" t="s">
        <v>833</v>
      </c>
      <c r="C36" s="434"/>
      <c r="D36" s="434"/>
      <c r="E36" s="434"/>
      <c r="F36" s="434"/>
      <c r="G36" s="434"/>
      <c r="H36" s="434"/>
      <c r="I36" s="434"/>
      <c r="J36" s="434"/>
      <c r="K36" s="434"/>
      <c r="L36" s="434"/>
    </row>
    <row r="37" spans="1:12" ht="12.75">
      <c r="A37" s="400"/>
      <c r="B37" s="434"/>
      <c r="C37" s="434"/>
      <c r="D37" s="434"/>
      <c r="E37" s="434"/>
      <c r="F37" s="434"/>
      <c r="G37" s="434"/>
      <c r="H37" s="434"/>
      <c r="I37" s="434"/>
      <c r="J37" s="434"/>
      <c r="K37" s="434"/>
      <c r="L37" s="434"/>
    </row>
    <row r="39" spans="1:12" s="81" customFormat="1" ht="12.75">
      <c r="A39" s="80"/>
      <c r="B39" s="440" t="s">
        <v>180</v>
      </c>
      <c r="C39" s="440"/>
      <c r="D39" s="440"/>
      <c r="E39" s="440"/>
      <c r="F39" s="440"/>
      <c r="G39" s="440"/>
      <c r="H39" s="440"/>
      <c r="I39" s="440"/>
      <c r="J39" s="440"/>
      <c r="K39" s="440"/>
      <c r="L39" s="440"/>
    </row>
    <row r="40" spans="1:12" s="81" customFormat="1" ht="12.75">
      <c r="A40" s="80"/>
      <c r="B40" s="440"/>
      <c r="C40" s="440"/>
      <c r="D40" s="440"/>
      <c r="E40" s="440"/>
      <c r="F40" s="440"/>
      <c r="G40" s="440"/>
      <c r="H40" s="440"/>
      <c r="I40" s="440"/>
      <c r="J40" s="440"/>
      <c r="K40" s="440"/>
      <c r="L40" s="440"/>
    </row>
    <row r="41" spans="1:2" ht="21" customHeight="1">
      <c r="A41" s="399" t="s">
        <v>421</v>
      </c>
      <c r="B41" s="10" t="s">
        <v>834</v>
      </c>
    </row>
    <row r="42" ht="12.75">
      <c r="B42" s="82" t="s">
        <v>835</v>
      </c>
    </row>
    <row r="43" spans="1:2" ht="20.25" customHeight="1">
      <c r="A43" s="399" t="s">
        <v>422</v>
      </c>
      <c r="B43" s="10" t="s">
        <v>1595</v>
      </c>
    </row>
    <row r="44" ht="20.25" customHeight="1">
      <c r="B44" s="83" t="s">
        <v>1205</v>
      </c>
    </row>
    <row r="45" spans="1:12" ht="23.25" customHeight="1">
      <c r="A45" s="399" t="s">
        <v>423</v>
      </c>
      <c r="B45" s="434" t="s">
        <v>836</v>
      </c>
      <c r="C45" s="434"/>
      <c r="D45" s="434"/>
      <c r="E45" s="434"/>
      <c r="F45" s="434"/>
      <c r="G45" s="434"/>
      <c r="H45" s="434"/>
      <c r="I45" s="434"/>
      <c r="J45" s="434"/>
      <c r="K45" s="434"/>
      <c r="L45" s="434"/>
    </row>
    <row r="46" spans="1:12" ht="12.75">
      <c r="A46" s="400"/>
      <c r="B46" s="434"/>
      <c r="C46" s="434"/>
      <c r="D46" s="434"/>
      <c r="E46" s="434"/>
      <c r="F46" s="434"/>
      <c r="G46" s="434"/>
      <c r="H46" s="434"/>
      <c r="I46" s="434"/>
      <c r="J46" s="434"/>
      <c r="K46" s="434"/>
      <c r="L46" s="434"/>
    </row>
    <row r="47" spans="1:12" ht="22.5" customHeight="1">
      <c r="A47" s="399" t="s">
        <v>424</v>
      </c>
      <c r="B47" s="434" t="s">
        <v>837</v>
      </c>
      <c r="C47" s="434"/>
      <c r="D47" s="434"/>
      <c r="E47" s="434"/>
      <c r="F47" s="434"/>
      <c r="G47" s="434"/>
      <c r="H47" s="434"/>
      <c r="I47" s="434"/>
      <c r="J47" s="434"/>
      <c r="K47" s="434"/>
      <c r="L47" s="434"/>
    </row>
    <row r="48" spans="1:12" ht="12.75">
      <c r="A48" s="400"/>
      <c r="B48" s="434"/>
      <c r="C48" s="434"/>
      <c r="D48" s="434"/>
      <c r="E48" s="434"/>
      <c r="F48" s="434"/>
      <c r="G48" s="434"/>
      <c r="H48" s="434"/>
      <c r="I48" s="434"/>
      <c r="J48" s="434"/>
      <c r="K48" s="434"/>
      <c r="L48" s="434"/>
    </row>
    <row r="49" spans="1:12" ht="21" customHeight="1">
      <c r="A49" s="399" t="s">
        <v>425</v>
      </c>
      <c r="B49" s="434" t="s">
        <v>838</v>
      </c>
      <c r="C49" s="434"/>
      <c r="D49" s="434"/>
      <c r="E49" s="434"/>
      <c r="F49" s="434"/>
      <c r="G49" s="434"/>
      <c r="H49" s="434"/>
      <c r="I49" s="434"/>
      <c r="J49" s="434"/>
      <c r="K49" s="434"/>
      <c r="L49" s="434"/>
    </row>
    <row r="50" spans="1:12" ht="12.75">
      <c r="A50" s="400"/>
      <c r="B50" s="434"/>
      <c r="C50" s="434"/>
      <c r="D50" s="434"/>
      <c r="E50" s="434"/>
      <c r="F50" s="434"/>
      <c r="G50" s="434"/>
      <c r="H50" s="434"/>
      <c r="I50" s="434"/>
      <c r="J50" s="434"/>
      <c r="K50" s="434"/>
      <c r="L50" s="434"/>
    </row>
    <row r="51" spans="1:2" ht="24.75" customHeight="1">
      <c r="A51" s="399" t="s">
        <v>426</v>
      </c>
      <c r="B51" s="10" t="s">
        <v>1597</v>
      </c>
    </row>
    <row r="52" ht="24.75" customHeight="1">
      <c r="B52" s="83" t="s">
        <v>1596</v>
      </c>
    </row>
    <row r="53" spans="1:12" ht="23.25" customHeight="1">
      <c r="A53" s="399" t="s">
        <v>427</v>
      </c>
      <c r="B53" s="434" t="s">
        <v>839</v>
      </c>
      <c r="C53" s="434"/>
      <c r="D53" s="434"/>
      <c r="E53" s="434"/>
      <c r="F53" s="434"/>
      <c r="G53" s="434"/>
      <c r="H53" s="434"/>
      <c r="I53" s="434"/>
      <c r="J53" s="434"/>
      <c r="K53" s="434"/>
      <c r="L53" s="434"/>
    </row>
    <row r="54" spans="1:12" ht="12.75">
      <c r="A54" s="400"/>
      <c r="B54" s="434"/>
      <c r="C54" s="434"/>
      <c r="D54" s="434"/>
      <c r="E54" s="434"/>
      <c r="F54" s="434"/>
      <c r="G54" s="434"/>
      <c r="H54" s="434"/>
      <c r="I54" s="434"/>
      <c r="J54" s="434"/>
      <c r="K54" s="434"/>
      <c r="L54" s="434"/>
    </row>
    <row r="55" spans="1:12" ht="27" customHeight="1">
      <c r="A55" s="399" t="s">
        <v>428</v>
      </c>
      <c r="B55" s="432" t="s">
        <v>1599</v>
      </c>
      <c r="C55" s="432"/>
      <c r="D55" s="432"/>
      <c r="E55" s="432"/>
      <c r="F55" s="432"/>
      <c r="G55" s="432"/>
      <c r="H55" s="432"/>
      <c r="I55" s="432"/>
      <c r="J55" s="432"/>
      <c r="K55" s="432"/>
      <c r="L55" s="432"/>
    </row>
    <row r="56" spans="2:12" ht="12.75">
      <c r="B56" s="435" t="s">
        <v>1598</v>
      </c>
      <c r="C56" s="435"/>
      <c r="D56" s="435"/>
      <c r="E56" s="435"/>
      <c r="F56" s="435"/>
      <c r="G56" s="435"/>
      <c r="H56" s="435"/>
      <c r="I56" s="435"/>
      <c r="J56" s="435"/>
      <c r="K56" s="435"/>
      <c r="L56" s="435"/>
    </row>
    <row r="57" spans="1:13" ht="30" customHeight="1">
      <c r="A57" s="399" t="s">
        <v>429</v>
      </c>
      <c r="B57" s="434" t="s">
        <v>840</v>
      </c>
      <c r="C57" s="434"/>
      <c r="D57" s="434"/>
      <c r="E57" s="434"/>
      <c r="F57" s="434"/>
      <c r="G57" s="434"/>
      <c r="H57" s="434"/>
      <c r="I57" s="434"/>
      <c r="J57" s="434"/>
      <c r="K57" s="434"/>
      <c r="L57" s="434"/>
      <c r="M57" s="434"/>
    </row>
    <row r="58" spans="1:13" ht="12.75">
      <c r="A58" s="400"/>
      <c r="B58" s="434"/>
      <c r="C58" s="434"/>
      <c r="D58" s="434"/>
      <c r="E58" s="434"/>
      <c r="F58" s="434"/>
      <c r="G58" s="434"/>
      <c r="H58" s="434"/>
      <c r="I58" s="434"/>
      <c r="J58" s="434"/>
      <c r="K58" s="434"/>
      <c r="L58" s="434"/>
      <c r="M58" s="434"/>
    </row>
    <row r="59" spans="1:2" ht="20.25" customHeight="1">
      <c r="A59" s="399" t="s">
        <v>430</v>
      </c>
      <c r="B59" s="10" t="s">
        <v>1601</v>
      </c>
    </row>
    <row r="60" spans="1:2" ht="12.75">
      <c r="A60" s="400"/>
      <c r="B60" s="82" t="s">
        <v>1600</v>
      </c>
    </row>
    <row r="61" spans="1:14" ht="32.25" customHeight="1">
      <c r="A61" s="399" t="s">
        <v>431</v>
      </c>
      <c r="B61" s="434" t="s">
        <v>841</v>
      </c>
      <c r="C61" s="434"/>
      <c r="D61" s="434"/>
      <c r="E61" s="434"/>
      <c r="F61" s="434"/>
      <c r="G61" s="434"/>
      <c r="H61" s="434"/>
      <c r="I61" s="434"/>
      <c r="J61" s="434"/>
      <c r="K61" s="434"/>
      <c r="L61" s="434"/>
      <c r="M61" s="434"/>
      <c r="N61" s="434"/>
    </row>
    <row r="62" spans="1:14" ht="12.75">
      <c r="A62" s="400"/>
      <c r="B62" s="434"/>
      <c r="C62" s="434"/>
      <c r="D62" s="434"/>
      <c r="E62" s="434"/>
      <c r="F62" s="434"/>
      <c r="G62" s="434"/>
      <c r="H62" s="434"/>
      <c r="I62" s="434"/>
      <c r="J62" s="434"/>
      <c r="K62" s="434"/>
      <c r="L62" s="434"/>
      <c r="M62" s="434"/>
      <c r="N62" s="434"/>
    </row>
    <row r="63" spans="1:14" ht="19.5" customHeight="1">
      <c r="A63" s="399" t="s">
        <v>432</v>
      </c>
      <c r="B63" s="434" t="s">
        <v>842</v>
      </c>
      <c r="C63" s="434"/>
      <c r="D63" s="434"/>
      <c r="E63" s="434"/>
      <c r="F63" s="434"/>
      <c r="G63" s="434"/>
      <c r="H63" s="434"/>
      <c r="I63" s="434"/>
      <c r="J63" s="434"/>
      <c r="K63" s="434"/>
      <c r="L63" s="434"/>
      <c r="M63" s="434"/>
      <c r="N63" s="434"/>
    </row>
    <row r="64" spans="1:14" ht="12.75">
      <c r="A64" s="400"/>
      <c r="B64" s="434"/>
      <c r="C64" s="434"/>
      <c r="D64" s="434"/>
      <c r="E64" s="434"/>
      <c r="F64" s="434"/>
      <c r="G64" s="434"/>
      <c r="H64" s="434"/>
      <c r="I64" s="434"/>
      <c r="J64" s="434"/>
      <c r="K64" s="434"/>
      <c r="L64" s="434"/>
      <c r="M64" s="434"/>
      <c r="N64" s="434"/>
    </row>
    <row r="65" spans="1:14" ht="18" customHeight="1">
      <c r="A65" s="399" t="s">
        <v>433</v>
      </c>
      <c r="B65" s="434" t="s">
        <v>843</v>
      </c>
      <c r="C65" s="434"/>
      <c r="D65" s="434"/>
      <c r="E65" s="434"/>
      <c r="F65" s="434"/>
      <c r="G65" s="434"/>
      <c r="H65" s="434"/>
      <c r="I65" s="434"/>
      <c r="J65" s="434"/>
      <c r="K65" s="434"/>
      <c r="L65" s="434"/>
      <c r="M65" s="434"/>
      <c r="N65" s="434"/>
    </row>
    <row r="66" spans="1:14" ht="12.75">
      <c r="A66" s="400"/>
      <c r="B66" s="434"/>
      <c r="C66" s="434"/>
      <c r="D66" s="434"/>
      <c r="E66" s="434"/>
      <c r="F66" s="434"/>
      <c r="G66" s="434"/>
      <c r="H66" s="434"/>
      <c r="I66" s="434"/>
      <c r="J66" s="434"/>
      <c r="K66" s="434"/>
      <c r="L66" s="434"/>
      <c r="M66" s="434"/>
      <c r="N66" s="434"/>
    </row>
    <row r="67" spans="1:14" ht="27" customHeight="1">
      <c r="A67" s="399" t="s">
        <v>434</v>
      </c>
      <c r="B67" s="434" t="s">
        <v>844</v>
      </c>
      <c r="C67" s="434"/>
      <c r="D67" s="434"/>
      <c r="E67" s="434"/>
      <c r="F67" s="434"/>
      <c r="G67" s="434"/>
      <c r="H67" s="434"/>
      <c r="I67" s="434"/>
      <c r="J67" s="434"/>
      <c r="K67" s="434"/>
      <c r="L67" s="434"/>
      <c r="M67" s="434"/>
      <c r="N67" s="434"/>
    </row>
    <row r="68" spans="1:14" ht="12.75">
      <c r="A68" s="400"/>
      <c r="B68" s="434"/>
      <c r="C68" s="434"/>
      <c r="D68" s="434"/>
      <c r="E68" s="434"/>
      <c r="F68" s="434"/>
      <c r="G68" s="434"/>
      <c r="H68" s="434"/>
      <c r="I68" s="434"/>
      <c r="J68" s="434"/>
      <c r="K68" s="434"/>
      <c r="L68" s="434"/>
      <c r="M68" s="434"/>
      <c r="N68" s="434"/>
    </row>
    <row r="69" spans="1:14" ht="25.5" customHeight="1">
      <c r="A69" s="399" t="s">
        <v>435</v>
      </c>
      <c r="B69" s="434" t="s">
        <v>845</v>
      </c>
      <c r="C69" s="434"/>
      <c r="D69" s="434"/>
      <c r="E69" s="434"/>
      <c r="F69" s="434"/>
      <c r="G69" s="434"/>
      <c r="H69" s="434"/>
      <c r="I69" s="434"/>
      <c r="J69" s="434"/>
      <c r="K69" s="434"/>
      <c r="L69" s="434"/>
      <c r="M69" s="434"/>
      <c r="N69" s="434"/>
    </row>
    <row r="70" spans="1:14" ht="12.75">
      <c r="A70" s="400"/>
      <c r="B70" s="434"/>
      <c r="C70" s="434"/>
      <c r="D70" s="434"/>
      <c r="E70" s="434"/>
      <c r="F70" s="434"/>
      <c r="G70" s="434"/>
      <c r="H70" s="434"/>
      <c r="I70" s="434"/>
      <c r="J70" s="434"/>
      <c r="K70" s="434"/>
      <c r="L70" s="434"/>
      <c r="M70" s="434"/>
      <c r="N70" s="434"/>
    </row>
    <row r="71" spans="1:14" ht="26.25" customHeight="1">
      <c r="A71" s="399" t="s">
        <v>436</v>
      </c>
      <c r="B71" s="434" t="s">
        <v>846</v>
      </c>
      <c r="C71" s="434"/>
      <c r="D71" s="434"/>
      <c r="E71" s="434"/>
      <c r="F71" s="434"/>
      <c r="G71" s="434"/>
      <c r="H71" s="434"/>
      <c r="I71" s="434"/>
      <c r="J71" s="434"/>
      <c r="K71" s="434"/>
      <c r="L71" s="434"/>
      <c r="M71" s="434"/>
      <c r="N71" s="434"/>
    </row>
    <row r="72" spans="1:14" ht="12.75">
      <c r="A72" s="400"/>
      <c r="B72" s="434"/>
      <c r="C72" s="434"/>
      <c r="D72" s="434"/>
      <c r="E72" s="434"/>
      <c r="F72" s="434"/>
      <c r="G72" s="434"/>
      <c r="H72" s="434"/>
      <c r="I72" s="434"/>
      <c r="J72" s="434"/>
      <c r="K72" s="434"/>
      <c r="L72" s="434"/>
      <c r="M72" s="434"/>
      <c r="N72" s="434"/>
    </row>
    <row r="73" spans="1:14" ht="27" customHeight="1">
      <c r="A73" s="399" t="s">
        <v>437</v>
      </c>
      <c r="B73" s="434" t="s">
        <v>847</v>
      </c>
      <c r="C73" s="434"/>
      <c r="D73" s="434"/>
      <c r="E73" s="434"/>
      <c r="F73" s="434"/>
      <c r="G73" s="434"/>
      <c r="H73" s="434"/>
      <c r="I73" s="434"/>
      <c r="J73" s="434"/>
      <c r="K73" s="434"/>
      <c r="L73" s="434"/>
      <c r="M73" s="434"/>
      <c r="N73" s="434"/>
    </row>
    <row r="74" spans="1:14" ht="12.75">
      <c r="A74" s="400"/>
      <c r="B74" s="434"/>
      <c r="C74" s="434"/>
      <c r="D74" s="434"/>
      <c r="E74" s="434"/>
      <c r="F74" s="434"/>
      <c r="G74" s="434"/>
      <c r="H74" s="434"/>
      <c r="I74" s="434"/>
      <c r="J74" s="434"/>
      <c r="K74" s="434"/>
      <c r="L74" s="434"/>
      <c r="M74" s="434"/>
      <c r="N74" s="434"/>
    </row>
    <row r="75" spans="1:14" ht="28.5" customHeight="1">
      <c r="A75" s="399" t="s">
        <v>438</v>
      </c>
      <c r="B75" s="432" t="s">
        <v>1603</v>
      </c>
      <c r="C75" s="432"/>
      <c r="D75" s="432"/>
      <c r="E75" s="432"/>
      <c r="F75" s="432"/>
      <c r="G75" s="432"/>
      <c r="H75" s="432"/>
      <c r="I75" s="432"/>
      <c r="J75" s="432"/>
      <c r="K75" s="432"/>
      <c r="L75" s="432"/>
      <c r="M75" s="432"/>
      <c r="N75" s="432"/>
    </row>
    <row r="76" spans="2:14" ht="16.5" customHeight="1">
      <c r="B76" s="435" t="s">
        <v>1602</v>
      </c>
      <c r="C76" s="435"/>
      <c r="D76" s="435"/>
      <c r="E76" s="435"/>
      <c r="F76" s="435"/>
      <c r="G76" s="435"/>
      <c r="H76" s="435"/>
      <c r="I76" s="435"/>
      <c r="J76" s="435"/>
      <c r="K76" s="435"/>
      <c r="L76" s="435"/>
      <c r="M76" s="435"/>
      <c r="N76" s="435"/>
    </row>
    <row r="77" spans="1:14" ht="32.25" customHeight="1">
      <c r="A77" s="399" t="s">
        <v>439</v>
      </c>
      <c r="B77" s="434" t="s">
        <v>848</v>
      </c>
      <c r="C77" s="434"/>
      <c r="D77" s="434"/>
      <c r="E77" s="434"/>
      <c r="F77" s="434"/>
      <c r="G77" s="434"/>
      <c r="H77" s="434"/>
      <c r="I77" s="434"/>
      <c r="J77" s="434"/>
      <c r="K77" s="434"/>
      <c r="L77" s="434"/>
      <c r="M77" s="434"/>
      <c r="N77" s="434"/>
    </row>
    <row r="78" spans="1:14" ht="12.75">
      <c r="A78" s="400"/>
      <c r="B78" s="434"/>
      <c r="C78" s="434"/>
      <c r="D78" s="434"/>
      <c r="E78" s="434"/>
      <c r="F78" s="434"/>
      <c r="G78" s="434"/>
      <c r="H78" s="434"/>
      <c r="I78" s="434"/>
      <c r="J78" s="434"/>
      <c r="K78" s="434"/>
      <c r="L78" s="434"/>
      <c r="M78" s="434"/>
      <c r="N78" s="434"/>
    </row>
    <row r="79" spans="1:2" ht="25.5" customHeight="1">
      <c r="A79" s="399" t="s">
        <v>440</v>
      </c>
      <c r="B79" s="10" t="s">
        <v>1605</v>
      </c>
    </row>
    <row r="80" ht="19.5" customHeight="1">
      <c r="B80" s="83" t="s">
        <v>1604</v>
      </c>
    </row>
    <row r="81" spans="1:14" ht="24" customHeight="1">
      <c r="A81" s="399" t="s">
        <v>441</v>
      </c>
      <c r="B81" s="434" t="s">
        <v>1633</v>
      </c>
      <c r="C81" s="434"/>
      <c r="D81" s="434"/>
      <c r="E81" s="434"/>
      <c r="F81" s="434"/>
      <c r="G81" s="434"/>
      <c r="H81" s="434"/>
      <c r="I81" s="434"/>
      <c r="J81" s="434"/>
      <c r="K81" s="434"/>
      <c r="L81" s="434"/>
      <c r="M81" s="434"/>
      <c r="N81" s="434"/>
    </row>
    <row r="82" spans="1:14" ht="15" customHeight="1">
      <c r="A82" s="400"/>
      <c r="B82" s="434"/>
      <c r="C82" s="434"/>
      <c r="D82" s="434"/>
      <c r="E82" s="434"/>
      <c r="F82" s="434"/>
      <c r="G82" s="434"/>
      <c r="H82" s="434"/>
      <c r="I82" s="434"/>
      <c r="J82" s="434"/>
      <c r="K82" s="434"/>
      <c r="L82" s="434"/>
      <c r="M82" s="434"/>
      <c r="N82" s="434"/>
    </row>
    <row r="83" spans="1:14" ht="19.5" customHeight="1">
      <c r="A83" s="399" t="s">
        <v>442</v>
      </c>
      <c r="B83" s="434" t="s">
        <v>1634</v>
      </c>
      <c r="C83" s="434"/>
      <c r="D83" s="434"/>
      <c r="E83" s="434"/>
      <c r="F83" s="434"/>
      <c r="G83" s="434"/>
      <c r="H83" s="434"/>
      <c r="I83" s="434"/>
      <c r="J83" s="434"/>
      <c r="K83" s="434"/>
      <c r="L83" s="434"/>
      <c r="M83" s="434"/>
      <c r="N83" s="434"/>
    </row>
    <row r="84" spans="1:14" ht="12.75">
      <c r="A84" s="400"/>
      <c r="B84" s="434"/>
      <c r="C84" s="434"/>
      <c r="D84" s="434"/>
      <c r="E84" s="434"/>
      <c r="F84" s="434"/>
      <c r="G84" s="434"/>
      <c r="H84" s="434"/>
      <c r="I84" s="434"/>
      <c r="J84" s="434"/>
      <c r="K84" s="434"/>
      <c r="L84" s="434"/>
      <c r="M84" s="434"/>
      <c r="N84" s="434"/>
    </row>
    <row r="85" spans="1:2" ht="24.75" customHeight="1">
      <c r="A85" s="399" t="s">
        <v>443</v>
      </c>
      <c r="B85" s="10" t="s">
        <v>1607</v>
      </c>
    </row>
    <row r="86" ht="12.75">
      <c r="B86" s="82" t="s">
        <v>1606</v>
      </c>
    </row>
    <row r="87" spans="1:14" ht="24.75" customHeight="1">
      <c r="A87" s="399" t="s">
        <v>444</v>
      </c>
      <c r="B87" s="432" t="s">
        <v>917</v>
      </c>
      <c r="C87" s="432"/>
      <c r="D87" s="432"/>
      <c r="E87" s="432"/>
      <c r="F87" s="432"/>
      <c r="G87" s="432"/>
      <c r="H87" s="432"/>
      <c r="I87" s="432"/>
      <c r="J87" s="432"/>
      <c r="K87" s="432"/>
      <c r="L87" s="432"/>
      <c r="M87" s="432"/>
      <c r="N87" s="77"/>
    </row>
    <row r="88" spans="1:14" ht="12.75">
      <c r="A88" s="400"/>
      <c r="B88" s="435" t="s">
        <v>916</v>
      </c>
      <c r="C88" s="435"/>
      <c r="D88" s="435"/>
      <c r="E88" s="435"/>
      <c r="F88" s="435"/>
      <c r="G88" s="435"/>
      <c r="H88" s="435"/>
      <c r="I88" s="435"/>
      <c r="J88" s="435"/>
      <c r="K88" s="435"/>
      <c r="L88" s="435"/>
      <c r="M88" s="435"/>
      <c r="N88" s="77"/>
    </row>
    <row r="89" spans="1:14" ht="33.75" customHeight="1">
      <c r="A89" s="399" t="s">
        <v>445</v>
      </c>
      <c r="B89" s="434" t="s">
        <v>1635</v>
      </c>
      <c r="C89" s="434"/>
      <c r="D89" s="434"/>
      <c r="E89" s="434"/>
      <c r="F89" s="434"/>
      <c r="G89" s="434"/>
      <c r="H89" s="434"/>
      <c r="I89" s="434"/>
      <c r="J89" s="434"/>
      <c r="K89" s="434"/>
      <c r="L89" s="434"/>
      <c r="M89" s="434"/>
      <c r="N89" s="434"/>
    </row>
    <row r="90" spans="1:14" ht="12.75">
      <c r="A90" s="400"/>
      <c r="B90" s="434"/>
      <c r="C90" s="434"/>
      <c r="D90" s="434"/>
      <c r="E90" s="434"/>
      <c r="F90" s="434"/>
      <c r="G90" s="434"/>
      <c r="H90" s="434"/>
      <c r="I90" s="434"/>
      <c r="J90" s="434"/>
      <c r="K90" s="434"/>
      <c r="L90" s="434"/>
      <c r="M90" s="434"/>
      <c r="N90" s="434"/>
    </row>
    <row r="91" spans="1:2" ht="12.75">
      <c r="A91" s="399" t="s">
        <v>446</v>
      </c>
      <c r="B91" s="10" t="s">
        <v>1609</v>
      </c>
    </row>
    <row r="92" ht="12.75">
      <c r="B92" s="82" t="s">
        <v>1608</v>
      </c>
    </row>
    <row r="93" spans="1:14" ht="37.5" customHeight="1">
      <c r="A93" s="399" t="s">
        <v>447</v>
      </c>
      <c r="B93" s="434" t="s">
        <v>1636</v>
      </c>
      <c r="C93" s="434"/>
      <c r="D93" s="434"/>
      <c r="E93" s="434"/>
      <c r="F93" s="434"/>
      <c r="G93" s="434"/>
      <c r="H93" s="434"/>
      <c r="I93" s="434"/>
      <c r="J93" s="434"/>
      <c r="K93" s="434"/>
      <c r="L93" s="434"/>
      <c r="M93" s="434"/>
      <c r="N93" s="434"/>
    </row>
    <row r="94" spans="1:14" ht="12.75">
      <c r="A94" s="400"/>
      <c r="B94" s="434"/>
      <c r="C94" s="434"/>
      <c r="D94" s="434"/>
      <c r="E94" s="434"/>
      <c r="F94" s="434"/>
      <c r="G94" s="434"/>
      <c r="H94" s="434"/>
      <c r="I94" s="434"/>
      <c r="J94" s="434"/>
      <c r="K94" s="434"/>
      <c r="L94" s="434"/>
      <c r="M94" s="434"/>
      <c r="N94" s="434"/>
    </row>
    <row r="95" spans="1:2" ht="12.75">
      <c r="A95" s="399" t="s">
        <v>448</v>
      </c>
      <c r="B95" s="10" t="s">
        <v>1611</v>
      </c>
    </row>
    <row r="96" ht="12.75">
      <c r="B96" s="82" t="s">
        <v>1610</v>
      </c>
    </row>
    <row r="97" spans="1:2" ht="21.75" customHeight="1">
      <c r="A97" s="399" t="s">
        <v>449</v>
      </c>
      <c r="B97" s="10" t="s">
        <v>1613</v>
      </c>
    </row>
    <row r="98" ht="21.75" customHeight="1">
      <c r="B98" s="83" t="s">
        <v>1612</v>
      </c>
    </row>
    <row r="99" spans="1:2" ht="12.75">
      <c r="A99" s="399" t="s">
        <v>450</v>
      </c>
      <c r="B99" s="10" t="s">
        <v>1615</v>
      </c>
    </row>
    <row r="100" ht="12.75">
      <c r="B100" s="82" t="s">
        <v>1614</v>
      </c>
    </row>
    <row r="101" spans="1:2" ht="23.25" customHeight="1">
      <c r="A101" s="399" t="s">
        <v>451</v>
      </c>
      <c r="B101" s="10" t="s">
        <v>1617</v>
      </c>
    </row>
    <row r="102" ht="23.25" customHeight="1">
      <c r="B102" s="83" t="s">
        <v>1616</v>
      </c>
    </row>
    <row r="103" spans="1:13" ht="19.5" customHeight="1">
      <c r="A103" s="399" t="s">
        <v>452</v>
      </c>
      <c r="B103" s="434" t="s">
        <v>1637</v>
      </c>
      <c r="C103" s="434"/>
      <c r="D103" s="434"/>
      <c r="E103" s="434"/>
      <c r="F103" s="434"/>
      <c r="G103" s="434"/>
      <c r="H103" s="434"/>
      <c r="I103" s="434"/>
      <c r="J103" s="434"/>
      <c r="K103" s="434"/>
      <c r="L103" s="434"/>
      <c r="M103" s="434"/>
    </row>
    <row r="104" spans="1:13" ht="12.75">
      <c r="A104" s="400"/>
      <c r="B104" s="434"/>
      <c r="C104" s="434"/>
      <c r="D104" s="434"/>
      <c r="E104" s="434"/>
      <c r="F104" s="434"/>
      <c r="G104" s="434"/>
      <c r="H104" s="434"/>
      <c r="I104" s="434"/>
      <c r="J104" s="434"/>
      <c r="K104" s="434"/>
      <c r="L104" s="434"/>
      <c r="M104" s="434"/>
    </row>
    <row r="105" spans="1:2" ht="18.75" customHeight="1">
      <c r="A105" s="399" t="s">
        <v>453</v>
      </c>
      <c r="B105" s="10" t="s">
        <v>1619</v>
      </c>
    </row>
    <row r="106" ht="12.75">
      <c r="B106" s="82" t="s">
        <v>1618</v>
      </c>
    </row>
    <row r="107" spans="1:2" ht="21" customHeight="1">
      <c r="A107" s="399" t="s">
        <v>454</v>
      </c>
      <c r="B107" s="10" t="s">
        <v>1621</v>
      </c>
    </row>
    <row r="108" ht="21" customHeight="1">
      <c r="B108" s="83" t="s">
        <v>1620</v>
      </c>
    </row>
    <row r="109" spans="1:2" ht="12.75">
      <c r="A109" s="399" t="s">
        <v>455</v>
      </c>
      <c r="B109" s="10" t="s">
        <v>1623</v>
      </c>
    </row>
    <row r="110" ht="12.75">
      <c r="B110" s="82" t="s">
        <v>1622</v>
      </c>
    </row>
    <row r="111" spans="1:2" ht="21.75" customHeight="1">
      <c r="A111" s="399" t="s">
        <v>456</v>
      </c>
      <c r="B111" s="10" t="s">
        <v>1624</v>
      </c>
    </row>
    <row r="112" ht="21.75" customHeight="1">
      <c r="B112" s="83" t="s">
        <v>1625</v>
      </c>
    </row>
    <row r="113" spans="1:2" ht="12.75">
      <c r="A113" s="399" t="s">
        <v>457</v>
      </c>
      <c r="B113" s="10" t="s">
        <v>1627</v>
      </c>
    </row>
    <row r="114" ht="12.75">
      <c r="B114" s="82" t="s">
        <v>1626</v>
      </c>
    </row>
    <row r="115" spans="1:13" ht="24.75" customHeight="1">
      <c r="A115" s="399" t="s">
        <v>458</v>
      </c>
      <c r="B115" s="434" t="s">
        <v>1638</v>
      </c>
      <c r="C115" s="434"/>
      <c r="D115" s="434"/>
      <c r="E115" s="434"/>
      <c r="F115" s="434"/>
      <c r="G115" s="434"/>
      <c r="H115" s="434"/>
      <c r="I115" s="434"/>
      <c r="J115" s="434"/>
      <c r="K115" s="434"/>
      <c r="L115" s="434"/>
      <c r="M115" s="434"/>
    </row>
    <row r="116" spans="1:13" ht="12.75">
      <c r="A116" s="400"/>
      <c r="B116" s="434"/>
      <c r="C116" s="434"/>
      <c r="D116" s="434"/>
      <c r="E116" s="434"/>
      <c r="F116" s="434"/>
      <c r="G116" s="434"/>
      <c r="H116" s="434"/>
      <c r="I116" s="434"/>
      <c r="J116" s="434"/>
      <c r="K116" s="434"/>
      <c r="L116" s="434"/>
      <c r="M116" s="434"/>
    </row>
    <row r="117" spans="1:13" ht="20.25" customHeight="1">
      <c r="A117" s="399" t="s">
        <v>459</v>
      </c>
      <c r="B117" s="434" t="s">
        <v>23</v>
      </c>
      <c r="C117" s="434"/>
      <c r="D117" s="434"/>
      <c r="E117" s="434"/>
      <c r="F117" s="434"/>
      <c r="G117" s="434"/>
      <c r="H117" s="434"/>
      <c r="I117" s="434"/>
      <c r="J117" s="434"/>
      <c r="K117" s="434"/>
      <c r="L117" s="434"/>
      <c r="M117" s="434"/>
    </row>
    <row r="118" spans="1:13" ht="12.75">
      <c r="A118" s="400"/>
      <c r="B118" s="434"/>
      <c r="C118" s="434"/>
      <c r="D118" s="434"/>
      <c r="E118" s="434"/>
      <c r="F118" s="434"/>
      <c r="G118" s="434"/>
      <c r="H118" s="434"/>
      <c r="I118" s="434"/>
      <c r="J118" s="434"/>
      <c r="K118" s="434"/>
      <c r="L118" s="434"/>
      <c r="M118" s="434"/>
    </row>
    <row r="119" spans="1:2" ht="18.75" customHeight="1">
      <c r="A119" s="399" t="s">
        <v>460</v>
      </c>
      <c r="B119" s="10" t="s">
        <v>1629</v>
      </c>
    </row>
    <row r="120" ht="12.75">
      <c r="B120" s="82" t="s">
        <v>1628</v>
      </c>
    </row>
    <row r="121" spans="1:2" ht="20.25" customHeight="1">
      <c r="A121" s="399" t="s">
        <v>461</v>
      </c>
      <c r="B121" s="10" t="s">
        <v>1631</v>
      </c>
    </row>
    <row r="122" ht="22.5" customHeight="1">
      <c r="B122" s="83" t="s">
        <v>1630</v>
      </c>
    </row>
    <row r="123" spans="1:13" ht="23.25" customHeight="1">
      <c r="A123" s="399" t="s">
        <v>462</v>
      </c>
      <c r="B123" s="434" t="s">
        <v>915</v>
      </c>
      <c r="C123" s="434"/>
      <c r="D123" s="434"/>
      <c r="E123" s="434"/>
      <c r="F123" s="434"/>
      <c r="G123" s="434"/>
      <c r="H123" s="434"/>
      <c r="I123" s="434"/>
      <c r="J123" s="434"/>
      <c r="K123" s="434"/>
      <c r="L123" s="434"/>
      <c r="M123" s="434"/>
    </row>
    <row r="124" spans="2:13" ht="28.5" customHeight="1">
      <c r="B124" s="435" t="s">
        <v>1632</v>
      </c>
      <c r="C124" s="435"/>
      <c r="D124" s="435"/>
      <c r="E124" s="435"/>
      <c r="F124" s="435"/>
      <c r="G124" s="435"/>
      <c r="H124" s="435"/>
      <c r="I124" s="435"/>
      <c r="J124" s="435"/>
      <c r="K124" s="435"/>
      <c r="L124" s="435"/>
      <c r="M124" s="435"/>
    </row>
    <row r="125" spans="1:13" ht="29.25" customHeight="1">
      <c r="A125" s="399" t="s">
        <v>463</v>
      </c>
      <c r="B125" s="432" t="s">
        <v>1975</v>
      </c>
      <c r="C125" s="432"/>
      <c r="D125" s="432"/>
      <c r="E125" s="432"/>
      <c r="F125" s="432"/>
      <c r="G125" s="432"/>
      <c r="H125" s="432"/>
      <c r="I125" s="432"/>
      <c r="J125" s="432"/>
      <c r="K125" s="432"/>
      <c r="L125" s="432"/>
      <c r="M125" s="432"/>
    </row>
    <row r="126" spans="2:13" ht="36" customHeight="1">
      <c r="B126" s="435" t="s">
        <v>1974</v>
      </c>
      <c r="C126" s="435"/>
      <c r="D126" s="435"/>
      <c r="E126" s="435"/>
      <c r="F126" s="435"/>
      <c r="G126" s="435"/>
      <c r="H126" s="435"/>
      <c r="I126" s="435"/>
      <c r="J126" s="435"/>
      <c r="K126" s="435"/>
      <c r="L126" s="435"/>
      <c r="M126" s="435"/>
    </row>
    <row r="127" spans="1:13" ht="12.75">
      <c r="A127" s="399" t="s">
        <v>464</v>
      </c>
      <c r="B127" s="434" t="s">
        <v>24</v>
      </c>
      <c r="C127" s="434"/>
      <c r="D127" s="434"/>
      <c r="E127" s="434"/>
      <c r="F127" s="434"/>
      <c r="G127" s="434"/>
      <c r="H127" s="434"/>
      <c r="I127" s="434"/>
      <c r="J127" s="434"/>
      <c r="K127" s="434"/>
      <c r="L127" s="434"/>
      <c r="M127" s="434"/>
    </row>
    <row r="128" spans="1:13" ht="12.75">
      <c r="A128" s="400"/>
      <c r="B128" s="434"/>
      <c r="C128" s="434"/>
      <c r="D128" s="434"/>
      <c r="E128" s="434"/>
      <c r="F128" s="434"/>
      <c r="G128" s="434"/>
      <c r="H128" s="434"/>
      <c r="I128" s="434"/>
      <c r="J128" s="434"/>
      <c r="K128" s="434"/>
      <c r="L128" s="434"/>
      <c r="M128" s="434"/>
    </row>
    <row r="129" spans="1:13" ht="42" customHeight="1">
      <c r="A129" s="399" t="s">
        <v>465</v>
      </c>
      <c r="B129" s="432" t="s">
        <v>1977</v>
      </c>
      <c r="C129" s="432"/>
      <c r="D129" s="432"/>
      <c r="E129" s="432"/>
      <c r="F129" s="432"/>
      <c r="G129" s="432"/>
      <c r="H129" s="432"/>
      <c r="I129" s="432"/>
      <c r="J129" s="432"/>
      <c r="K129" s="432"/>
      <c r="L129" s="432"/>
      <c r="M129" s="432"/>
    </row>
    <row r="130" spans="2:13" ht="33.75" customHeight="1">
      <c r="B130" s="435" t="s">
        <v>1976</v>
      </c>
      <c r="C130" s="435"/>
      <c r="D130" s="435"/>
      <c r="E130" s="435"/>
      <c r="F130" s="435"/>
      <c r="G130" s="435"/>
      <c r="H130" s="435"/>
      <c r="I130" s="435"/>
      <c r="J130" s="435"/>
      <c r="K130" s="435"/>
      <c r="L130" s="435"/>
      <c r="M130" s="435"/>
    </row>
    <row r="131" spans="1:13" ht="12.75">
      <c r="A131" s="399" t="s">
        <v>466</v>
      </c>
      <c r="B131" s="434" t="s">
        <v>26</v>
      </c>
      <c r="C131" s="434"/>
      <c r="D131" s="434"/>
      <c r="E131" s="434"/>
      <c r="F131" s="434"/>
      <c r="G131" s="434"/>
      <c r="H131" s="434"/>
      <c r="I131" s="434"/>
      <c r="J131" s="434"/>
      <c r="K131" s="434"/>
      <c r="L131" s="434"/>
      <c r="M131" s="434"/>
    </row>
    <row r="132" spans="2:13" ht="12.75" customHeight="1">
      <c r="B132" s="438" t="s">
        <v>25</v>
      </c>
      <c r="C132" s="438"/>
      <c r="D132" s="438"/>
      <c r="E132" s="438"/>
      <c r="F132" s="438"/>
      <c r="G132" s="438"/>
      <c r="H132" s="438"/>
      <c r="I132" s="438"/>
      <c r="J132" s="438"/>
      <c r="K132" s="438"/>
      <c r="L132" s="438"/>
      <c r="M132" s="77"/>
    </row>
    <row r="134" spans="1:2" s="81" customFormat="1" ht="12.75">
      <c r="A134" s="80"/>
      <c r="B134" s="81" t="s">
        <v>181</v>
      </c>
    </row>
    <row r="135" spans="1:2" s="81" customFormat="1" ht="12.75">
      <c r="A135" s="80"/>
      <c r="B135" s="81" t="s">
        <v>1206</v>
      </c>
    </row>
    <row r="137" spans="1:11" ht="12.75">
      <c r="A137" s="399" t="s">
        <v>467</v>
      </c>
      <c r="B137" s="434" t="s">
        <v>27</v>
      </c>
      <c r="C137" s="434"/>
      <c r="D137" s="434"/>
      <c r="E137" s="434"/>
      <c r="F137" s="434"/>
      <c r="G137" s="434"/>
      <c r="H137" s="434"/>
      <c r="I137" s="434"/>
      <c r="J137" s="434"/>
      <c r="K137" s="434"/>
    </row>
    <row r="138" spans="1:11" ht="12.75">
      <c r="A138" s="400"/>
      <c r="B138" s="434"/>
      <c r="C138" s="434"/>
      <c r="D138" s="434"/>
      <c r="E138" s="434"/>
      <c r="F138" s="434"/>
      <c r="G138" s="434"/>
      <c r="H138" s="434"/>
      <c r="I138" s="434"/>
      <c r="J138" s="434"/>
      <c r="K138" s="434"/>
    </row>
    <row r="139" spans="1:12" ht="24.75" customHeight="1">
      <c r="A139" s="399" t="s">
        <v>468</v>
      </c>
      <c r="B139" s="434" t="s">
        <v>28</v>
      </c>
      <c r="C139" s="434"/>
      <c r="D139" s="434"/>
      <c r="E139" s="434"/>
      <c r="F139" s="434"/>
      <c r="G139" s="434"/>
      <c r="H139" s="434"/>
      <c r="I139" s="434"/>
      <c r="J139" s="434"/>
      <c r="K139" s="434"/>
      <c r="L139" s="434"/>
    </row>
    <row r="140" spans="1:12" ht="12.75">
      <c r="A140" s="400"/>
      <c r="B140" s="434"/>
      <c r="C140" s="434"/>
      <c r="D140" s="434"/>
      <c r="E140" s="434"/>
      <c r="F140" s="434"/>
      <c r="G140" s="434"/>
      <c r="H140" s="434"/>
      <c r="I140" s="434"/>
      <c r="J140" s="434"/>
      <c r="K140" s="434"/>
      <c r="L140" s="434"/>
    </row>
    <row r="141" spans="1:12" ht="21.75" customHeight="1">
      <c r="A141" s="399" t="s">
        <v>469</v>
      </c>
      <c r="B141" s="434" t="s">
        <v>29</v>
      </c>
      <c r="C141" s="434"/>
      <c r="D141" s="434"/>
      <c r="E141" s="434"/>
      <c r="F141" s="434"/>
      <c r="G141" s="434"/>
      <c r="H141" s="434"/>
      <c r="I141" s="434"/>
      <c r="J141" s="434"/>
      <c r="K141" s="434"/>
      <c r="L141" s="434"/>
    </row>
    <row r="142" spans="1:12" ht="12.75">
      <c r="A142" s="400"/>
      <c r="B142" s="434"/>
      <c r="C142" s="434"/>
      <c r="D142" s="434"/>
      <c r="E142" s="434"/>
      <c r="F142" s="434"/>
      <c r="G142" s="434"/>
      <c r="H142" s="434"/>
      <c r="I142" s="434"/>
      <c r="J142" s="434"/>
      <c r="K142" s="434"/>
      <c r="L142" s="434"/>
    </row>
    <row r="143" spans="1:12" ht="24.75" customHeight="1">
      <c r="A143" s="399" t="s">
        <v>470</v>
      </c>
      <c r="B143" s="432" t="s">
        <v>30</v>
      </c>
      <c r="C143" s="432"/>
      <c r="D143" s="432"/>
      <c r="E143" s="432"/>
      <c r="F143" s="432"/>
      <c r="G143" s="432"/>
      <c r="H143" s="432"/>
      <c r="I143" s="432"/>
      <c r="J143" s="432"/>
      <c r="K143" s="432"/>
      <c r="L143" s="432"/>
    </row>
    <row r="144" spans="1:12" ht="12.75">
      <c r="A144" s="400"/>
      <c r="B144" s="432"/>
      <c r="C144" s="432"/>
      <c r="D144" s="432"/>
      <c r="E144" s="432"/>
      <c r="F144" s="432"/>
      <c r="G144" s="432"/>
      <c r="H144" s="432"/>
      <c r="I144" s="432"/>
      <c r="J144" s="432"/>
      <c r="K144" s="432"/>
      <c r="L144" s="432"/>
    </row>
    <row r="145" spans="1:2" ht="22.5" customHeight="1">
      <c r="A145" s="399" t="s">
        <v>471</v>
      </c>
      <c r="B145" s="10" t="s">
        <v>170</v>
      </c>
    </row>
    <row r="146" spans="1:2" ht="22.5" customHeight="1">
      <c r="A146" s="400"/>
      <c r="B146" s="83" t="s">
        <v>169</v>
      </c>
    </row>
    <row r="147" ht="12.75">
      <c r="A147" s="400"/>
    </row>
    <row r="148" spans="1:2" ht="12.75">
      <c r="A148" s="399" t="s">
        <v>472</v>
      </c>
      <c r="B148" s="10" t="s">
        <v>172</v>
      </c>
    </row>
    <row r="149" spans="1:2" ht="12.75">
      <c r="A149" s="400"/>
      <c r="B149" s="82" t="s">
        <v>171</v>
      </c>
    </row>
    <row r="150" ht="12.75">
      <c r="A150" s="400"/>
    </row>
    <row r="151" spans="1:2" ht="12.75">
      <c r="A151" s="399" t="s">
        <v>473</v>
      </c>
      <c r="B151" s="10" t="s">
        <v>174</v>
      </c>
    </row>
    <row r="152" spans="1:2" ht="12.75">
      <c r="A152" s="400"/>
      <c r="B152" s="82" t="s">
        <v>173</v>
      </c>
    </row>
    <row r="153" ht="12.75">
      <c r="A153" s="400"/>
    </row>
    <row r="154" spans="1:12" ht="39.75" customHeight="1">
      <c r="A154" s="399" t="s">
        <v>474</v>
      </c>
      <c r="B154" s="432" t="s">
        <v>176</v>
      </c>
      <c r="C154" s="432"/>
      <c r="D154" s="432"/>
      <c r="E154" s="432"/>
      <c r="F154" s="432"/>
      <c r="G154" s="432"/>
      <c r="H154" s="432"/>
      <c r="I154" s="432"/>
      <c r="J154" s="432"/>
      <c r="K154" s="432"/>
      <c r="L154" s="432"/>
    </row>
    <row r="155" spans="1:12" ht="15.75" customHeight="1">
      <c r="A155" s="400"/>
      <c r="B155" s="435" t="s">
        <v>175</v>
      </c>
      <c r="C155" s="435"/>
      <c r="D155" s="435"/>
      <c r="E155" s="435"/>
      <c r="F155" s="435"/>
      <c r="G155" s="435"/>
      <c r="H155" s="435"/>
      <c r="I155" s="435"/>
      <c r="J155" s="435"/>
      <c r="K155" s="435"/>
      <c r="L155" s="435"/>
    </row>
    <row r="156" spans="1:12" ht="12.75">
      <c r="A156" s="400"/>
      <c r="B156" s="435"/>
      <c r="C156" s="435"/>
      <c r="D156" s="435"/>
      <c r="E156" s="435"/>
      <c r="F156" s="435"/>
      <c r="G156" s="435"/>
      <c r="H156" s="435"/>
      <c r="I156" s="435"/>
      <c r="J156" s="435"/>
      <c r="K156" s="435"/>
      <c r="L156" s="435"/>
    </row>
    <row r="157" spans="1:2" ht="21" customHeight="1">
      <c r="A157" s="399" t="s">
        <v>475</v>
      </c>
      <c r="B157" s="10" t="s">
        <v>912</v>
      </c>
    </row>
    <row r="158" spans="1:2" ht="21" customHeight="1">
      <c r="A158" s="400"/>
      <c r="B158" s="83" t="s">
        <v>911</v>
      </c>
    </row>
    <row r="159" ht="12.75">
      <c r="A159" s="400"/>
    </row>
    <row r="160" spans="1:2" ht="12.75">
      <c r="A160" s="399" t="s">
        <v>476</v>
      </c>
      <c r="B160" s="10" t="s">
        <v>914</v>
      </c>
    </row>
    <row r="161" ht="12.75">
      <c r="B161" s="82" t="s">
        <v>913</v>
      </c>
    </row>
    <row r="162" spans="1:2" ht="22.5" customHeight="1">
      <c r="A162" s="399" t="s">
        <v>477</v>
      </c>
      <c r="B162" s="10" t="s">
        <v>32</v>
      </c>
    </row>
    <row r="163" spans="1:2" ht="12.75">
      <c r="A163" s="400"/>
      <c r="B163" s="82" t="s">
        <v>31</v>
      </c>
    </row>
  </sheetData>
  <mergeCells count="60">
    <mergeCell ref="B24:I24"/>
    <mergeCell ref="B69:N70"/>
    <mergeCell ref="B33:L34"/>
    <mergeCell ref="B47:L48"/>
    <mergeCell ref="B49:L50"/>
    <mergeCell ref="B35:L35"/>
    <mergeCell ref="B53:L54"/>
    <mergeCell ref="B36:L37"/>
    <mergeCell ref="B39:L40"/>
    <mergeCell ref="B45:L46"/>
    <mergeCell ref="B129:M129"/>
    <mergeCell ref="B56:L56"/>
    <mergeCell ref="B55:L55"/>
    <mergeCell ref="B76:N76"/>
    <mergeCell ref="B75:N75"/>
    <mergeCell ref="B57:M58"/>
    <mergeCell ref="B61:N62"/>
    <mergeCell ref="B63:N64"/>
    <mergeCell ref="B77:N78"/>
    <mergeCell ref="B81:N82"/>
    <mergeCell ref="B71:N72"/>
    <mergeCell ref="B73:N74"/>
    <mergeCell ref="B65:N66"/>
    <mergeCell ref="B67:N68"/>
    <mergeCell ref="B83:N84"/>
    <mergeCell ref="B89:N90"/>
    <mergeCell ref="B93:N94"/>
    <mergeCell ref="B88:M88"/>
    <mergeCell ref="B87:M87"/>
    <mergeCell ref="B127:M128"/>
    <mergeCell ref="B137:K138"/>
    <mergeCell ref="B103:M104"/>
    <mergeCell ref="B115:M116"/>
    <mergeCell ref="B117:M118"/>
    <mergeCell ref="B124:M124"/>
    <mergeCell ref="B123:M123"/>
    <mergeCell ref="B126:M126"/>
    <mergeCell ref="B125:M125"/>
    <mergeCell ref="B130:M130"/>
    <mergeCell ref="B155:L156"/>
    <mergeCell ref="B154:L154"/>
    <mergeCell ref="B131:M131"/>
    <mergeCell ref="B132:L132"/>
    <mergeCell ref="B139:L140"/>
    <mergeCell ref="B141:L142"/>
    <mergeCell ref="B143:L144"/>
    <mergeCell ref="B5:M5"/>
    <mergeCell ref="B6:M6"/>
    <mergeCell ref="B7:M8"/>
    <mergeCell ref="B13:L13"/>
    <mergeCell ref="B11:L12"/>
    <mergeCell ref="B22:L22"/>
    <mergeCell ref="B14:I14"/>
    <mergeCell ref="B18:L18"/>
    <mergeCell ref="B19:L19"/>
    <mergeCell ref="B20:L20"/>
    <mergeCell ref="B21:L21"/>
    <mergeCell ref="B15:L15"/>
    <mergeCell ref="B16:L16"/>
    <mergeCell ref="B17:L17"/>
  </mergeCells>
  <hyperlinks>
    <hyperlink ref="A41" location="po_wyczyszczeniu_formatów.xls#'1(12)'!A1" display="1 (12)"/>
    <hyperlink ref="A43" location="po_wyczyszczeniu_formatów.xls#'2(13)'!A1" display="2 (13)"/>
    <hyperlink ref="A45" location="po_wyczyszczeniu_formatów.xls#'2(13)dok'!A1" display="2(13)dok"/>
    <hyperlink ref="A47" location="po_wyczyszczeniu_formatów.xls#'3(14)'!A1" display="3 (14)"/>
    <hyperlink ref="A49" location="po_wyczyszczeniu_formatów.xls#'3(14)dok'!A1" display="3(14)dok"/>
    <hyperlink ref="A51" location="po_wyczyszczeniu_formatów.xls#'4(15)'!A1" display="4 (15)"/>
    <hyperlink ref="A53" location="po_wyczyszczeniu_formatów.xls#'4(15)dok'!A1" display="4(15)dok"/>
    <hyperlink ref="A55" location="po_wyczyszczeniu_formatów.xls#'5(16)'!A1" display="5 (16)"/>
    <hyperlink ref="A57" location="po_wyczyszczeniu_formatów.xls#'6(17)'!A1" display="6(17)"/>
    <hyperlink ref="A59" location="po_wyczyszczeniu_formatów.xls#'7(18)'!A1" display="7(18)"/>
    <hyperlink ref="A61" location="po_wyczyszczeniu_formatów.xls#'7(18)dok'!A1" display="7(18)dok"/>
    <hyperlink ref="A63" location="po_wyczyszczeniu_formatów.xls#'8(19)'!A1" display="8(19)"/>
    <hyperlink ref="A4" location="po_wyczyszczeniu_formatów.xls#'1'!A1" display="po_wyczyszczeniu_formatów.xls#'1'!A1"/>
    <hyperlink ref="A11" location="po_wyczyszczeniu_formatów.xls#'1(2)'!A1" display="1(2)"/>
    <hyperlink ref="A13" location="po_wyczyszczeniu_formatów.xls#'2(3)'!A1" display="2(3)"/>
    <hyperlink ref="A14" location="po_wyczyszczeniu_formatów.xls#'3(4)'!A1" display="3(4)"/>
    <hyperlink ref="A15" location="po_wyczyszczeniu_formatów.xls#'4(5)'!A1" display="4(5)"/>
    <hyperlink ref="A16" location="po_wyczyszczeniu_formatów.xls#'4(5)a'!A1" display="4(5)a"/>
    <hyperlink ref="A17" location="po_wyczyszczeniu_formatów.xls#'4(5)b'!A1" display="4(5)b"/>
    <hyperlink ref="A19" location="po_wyczyszczeniu_formatów.xls#'4(5)c'!A1" display="4(5)c"/>
    <hyperlink ref="A20" location="po_wyczyszczeniu_formatów.xls#'4(5)d'!A1" display="4(5)d"/>
    <hyperlink ref="A22" location="po_wyczyszczeniu_formatów.xls#'5(6)'!A1" display="5(6)"/>
    <hyperlink ref="A25" location="po_wyczyszczeniu_formatów.xls#'6(7)'!A1" display="6(7)"/>
    <hyperlink ref="A27" location="po_wyczyszczeniu_formatów.xls#'7(8)'!A1" display="7(8)"/>
    <hyperlink ref="A29" location="po_wyczyszczeniu_formatów.xls#'8(9)'!A1" display="8(9)"/>
    <hyperlink ref="A31" location="po_wyczyszczeniu_formatów.xls#'9(10)'!A1" display="9(10)"/>
    <hyperlink ref="A36" location="po_wyczyszczeniu_formatów.xls#'1(11)'!A1" display="1(11)"/>
    <hyperlink ref="A65" location="po_wyczyszczeniu_formatów.xls#'9(20)'!A1" display="9(20)"/>
    <hyperlink ref="A67" location="po_wyczyszczeniu_formatów.xls#'10(21)'!A1" display="10(21)"/>
    <hyperlink ref="A69" location="po_wyczyszczeniu_formatów.xls#'11(22)'!A1" display="11(22)"/>
    <hyperlink ref="A71" location="po_wyczyszczeniu_formatów.xls#'12(23)'!A1" display="12(23)"/>
    <hyperlink ref="A73" location="po_wyczyszczeniu_formatów.xls#'13(24)'!A1" display="13(24)"/>
    <hyperlink ref="A75" location="po_wyczyszczeniu_formatów.xls#'14(25)'!A1" display="14(25)"/>
    <hyperlink ref="A77" location="po_wyczyszczeniu_formatów.xls#'15(26)'!A1" display="15(26)"/>
    <hyperlink ref="A79" location="po_wyczyszczeniu_formatów.xls#'16(27)'!A1" display="16(27)"/>
    <hyperlink ref="A81" location="po_wyczyszczeniu_formatów.xls#'17(28)'!A1" display="17(28)"/>
    <hyperlink ref="A83" location="po_wyczyszczeniu_formatów.xls#'18(29)'!A1" display="18(29)"/>
    <hyperlink ref="A85" location="po_wyczyszczeniu_formatów.xls#'19(30)'!A1" display="19(30)"/>
    <hyperlink ref="A87" location="po_wyczyszczeniu_formatów.xls#'20(31)'!A1" display="20(31)"/>
    <hyperlink ref="A89" location="po_wyczyszczeniu_formatów.xls#'21(32)'!A1" display="21(32)"/>
    <hyperlink ref="A91" location="po_wyczyszczeniu_formatów.xls#'22(33)'!A1" display="22(33)"/>
    <hyperlink ref="A93" location="po_wyczyszczeniu_formatów.xls#'23(34)'!A1" display="23(34)"/>
    <hyperlink ref="A95" location="po_wyczyszczeniu_formatów.xls#'24(35)'!A1" display="24(35)"/>
    <hyperlink ref="A97" location="'25(36)'!A1" display="25(36)"/>
    <hyperlink ref="A99" location="po_wyczyszczeniu_formatów.xls#'26(37)'!A1" display="26(37)"/>
    <hyperlink ref="A101" location="po_wyczyszczeniu_formatów.xls#'27(38)'!A1" display="27(38)"/>
    <hyperlink ref="A103" location="po_wyczyszczeniu_format�w.xls#'28(39)'!A1" display="28(39)"/>
    <hyperlink ref="A105" location="po_wyczyszczeniu_formatów.xls#'29(40)'!A1" display="29(40)"/>
    <hyperlink ref="A107" location="po_wyczyszczeniu_formatów.xls#'30(41)'!A1" display="30(41)"/>
    <hyperlink ref="A109" location="po_wyczyszczeniu_formatów.xls#'31(42)'!A1" display="31(42)"/>
    <hyperlink ref="A111" location="po_wyczyszczeniu_formatów.xls#'32(43)'!A1" display="32(43)"/>
    <hyperlink ref="A113" location="po_wyczyszczeniu_formatów.xls#'33(44)'!A1" display="33(44)"/>
    <hyperlink ref="A115" location="po_wyczyszczeniu_formatów.xls#'34(45)'!A1" display="34(45)"/>
    <hyperlink ref="A117" location="po_wyczyszczeniu_formatów.xls#'35(46)'!A1" display="35(46)"/>
    <hyperlink ref="A119" location="po_wyczyszczeniu_formatów.xls#'36(47)'!A1" display="36(47)"/>
    <hyperlink ref="A121" location="po_wyczyszczeniu_formatów.xls#'37(48)'!A1" display="37(48)"/>
    <hyperlink ref="A123" location="po_wyczyszczeniu_formatów.xls#'38(49)'!A1" display="38(49)"/>
    <hyperlink ref="A125" location="po_wyczyszczeniu_formatów.xls#'38(49)a'!A1" display="38(49)a"/>
    <hyperlink ref="A127" location="po_wyczyszczeniu_formatów.xls#'38(49)b'!A1" display="38(49)b"/>
    <hyperlink ref="A129" location="po_wyczyszczeniu_formatów.xls#'38(49)c'!A1" display="38(49)c"/>
    <hyperlink ref="A131" location="po_wyczyszczeniu_formatów.xls#'39(50)'!A1" display="39(50)"/>
    <hyperlink ref="A137" location="po_wyczyszczeniu_formatów.xls#'1(51)ogółem'!A1" display="1(51) ogółem total"/>
    <hyperlink ref="A139" location="po_wyczyszczeniu_formatów.xls#'1(51)indywidualne'!A1" display="1(51)indywidualne private"/>
    <hyperlink ref="A141" location="po_wyczyszczeniu_formatów.xls#'2(52)'!A1" display="2(52)"/>
    <hyperlink ref="A143" location="po_wyczyszczeniu_formatów.xls#'3(53)'!A1" display="3(53)"/>
    <hyperlink ref="A145" location="po_wyczyszczeniu_formatów.xls#'4(54)'!A1" display="4(54)"/>
    <hyperlink ref="A148" location="po_wyczyszczeniu_formatów.xls#'5(55)'!A1" display="5(55)"/>
    <hyperlink ref="A151" location="po_wyczyszczeniu_formatów.xls#'6(56)'!A1" display="6(56)"/>
    <hyperlink ref="A154" location="po_wyczyszczeniu_formatów.xls#'7(57)'!A1" display="7(57)"/>
    <hyperlink ref="A157" location="po_wyczyszczeniu_formatów.xls#'8(58)'!A1" display="8(58)"/>
    <hyperlink ref="A160" location="po_wyczyszczeniu_formatów.xls#'9(59)'!A1" display="9(59)"/>
    <hyperlink ref="A162" location="po_wyczyszczeniu_formatów.xls#'10(60)'!A1" display="10(60)"/>
  </hyperlink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2:E59"/>
  <sheetViews>
    <sheetView workbookViewId="0" topLeftCell="A10">
      <selection activeCell="E18" sqref="E18"/>
    </sheetView>
  </sheetViews>
  <sheetFormatPr defaultColWidth="9.140625" defaultRowHeight="12.75"/>
  <cols>
    <col min="1" max="1" width="31.28125" style="141" customWidth="1"/>
    <col min="2" max="2" width="11.28125" style="141" customWidth="1"/>
    <col min="3" max="3" width="15.140625" style="141" customWidth="1"/>
    <col min="4" max="4" width="14.7109375" style="141" customWidth="1"/>
    <col min="5" max="5" width="26.28125" style="141" customWidth="1"/>
    <col min="6" max="6" width="12.8515625" style="141" customWidth="1"/>
    <col min="7" max="7" width="15.28125" style="141" customWidth="1"/>
    <col min="8" max="8" width="14.7109375" style="141" customWidth="1"/>
    <col min="9" max="9" width="9.8515625" style="141" customWidth="1"/>
    <col min="10" max="13" width="8.7109375" style="141" customWidth="1"/>
    <col min="14" max="16" width="4.8515625" style="141" customWidth="1"/>
    <col min="17" max="17" width="9.7109375" style="141" customWidth="1"/>
    <col min="18" max="19" width="8.57421875" style="141" customWidth="1"/>
    <col min="20" max="22" width="6.140625" style="141" customWidth="1"/>
    <col min="23" max="25" width="4.7109375" style="141" customWidth="1"/>
    <col min="26" max="16384" width="10.28125" style="141" customWidth="1"/>
  </cols>
  <sheetData>
    <row r="2" s="170" customFormat="1" ht="12.75">
      <c r="A2" s="170" t="s">
        <v>340</v>
      </c>
    </row>
    <row r="3" ht="12.75">
      <c r="A3" s="170" t="s">
        <v>2079</v>
      </c>
    </row>
    <row r="4" ht="12" customHeight="1">
      <c r="A4" s="218" t="s">
        <v>2080</v>
      </c>
    </row>
    <row r="5" spans="1:5" ht="18.75" customHeight="1">
      <c r="A5" s="457" t="s">
        <v>16</v>
      </c>
      <c r="B5" s="460" t="s">
        <v>1645</v>
      </c>
      <c r="C5" s="460" t="s">
        <v>1643</v>
      </c>
      <c r="D5" s="460" t="s">
        <v>1644</v>
      </c>
      <c r="E5" s="468" t="s">
        <v>17</v>
      </c>
    </row>
    <row r="6" spans="1:5" ht="12.75">
      <c r="A6" s="458"/>
      <c r="B6" s="461"/>
      <c r="C6" s="461"/>
      <c r="D6" s="461"/>
      <c r="E6" s="469"/>
    </row>
    <row r="7" spans="1:5" ht="47.25" customHeight="1">
      <c r="A7" s="458"/>
      <c r="B7" s="462"/>
      <c r="C7" s="462"/>
      <c r="D7" s="462"/>
      <c r="E7" s="469"/>
    </row>
    <row r="8" spans="1:5" ht="12" customHeight="1">
      <c r="A8" s="459"/>
      <c r="B8" s="466" t="s">
        <v>1642</v>
      </c>
      <c r="C8" s="424"/>
      <c r="D8" s="467"/>
      <c r="E8" s="211"/>
    </row>
    <row r="9" spans="1:4" s="170" customFormat="1" ht="12.75">
      <c r="A9" s="215" t="s">
        <v>2081</v>
      </c>
      <c r="B9" s="214"/>
      <c r="C9" s="214"/>
      <c r="D9" s="214"/>
    </row>
    <row r="10" spans="1:4" s="170" customFormat="1" ht="12.75">
      <c r="A10" s="203" t="s">
        <v>2082</v>
      </c>
      <c r="B10" s="204"/>
      <c r="C10" s="204"/>
      <c r="D10" s="204"/>
    </row>
    <row r="11" spans="1:5" s="170" customFormat="1" ht="12.75">
      <c r="A11" s="203" t="s">
        <v>2083</v>
      </c>
      <c r="B11" s="204"/>
      <c r="C11" s="204"/>
      <c r="D11" s="204"/>
      <c r="E11" s="170" t="s">
        <v>2084</v>
      </c>
    </row>
    <row r="12" spans="1:5" s="170" customFormat="1" ht="12.75">
      <c r="A12" s="203" t="s">
        <v>1283</v>
      </c>
      <c r="B12" s="204">
        <v>1098211.3</v>
      </c>
      <c r="C12" s="204">
        <v>517402.6</v>
      </c>
      <c r="D12" s="204">
        <v>580808.7</v>
      </c>
      <c r="E12" s="170" t="s">
        <v>635</v>
      </c>
    </row>
    <row r="13" spans="1:5" s="170" customFormat="1" ht="12.75">
      <c r="A13" s="203" t="s">
        <v>1284</v>
      </c>
      <c r="B13" s="204">
        <v>464828.4</v>
      </c>
      <c r="C13" s="204">
        <v>221028.8</v>
      </c>
      <c r="D13" s="204">
        <v>243799.6</v>
      </c>
      <c r="E13" s="170" t="s">
        <v>184</v>
      </c>
    </row>
    <row r="14" spans="1:5" ht="12.75">
      <c r="A14" s="177" t="s">
        <v>185</v>
      </c>
      <c r="B14" s="202">
        <v>116134.4</v>
      </c>
      <c r="C14" s="202">
        <v>45471</v>
      </c>
      <c r="D14" s="202">
        <v>70663.4</v>
      </c>
      <c r="E14" s="218" t="s">
        <v>186</v>
      </c>
    </row>
    <row r="15" spans="1:5" ht="12.75">
      <c r="A15" s="177" t="s">
        <v>187</v>
      </c>
      <c r="B15" s="202"/>
      <c r="C15" s="202"/>
      <c r="D15" s="202"/>
      <c r="E15" s="218" t="s">
        <v>188</v>
      </c>
    </row>
    <row r="16" spans="1:5" ht="12.75">
      <c r="A16" s="177" t="s">
        <v>301</v>
      </c>
      <c r="B16" s="202">
        <v>316166</v>
      </c>
      <c r="C16" s="202">
        <v>158974.9</v>
      </c>
      <c r="D16" s="202">
        <v>157191.1</v>
      </c>
      <c r="E16" s="218" t="s">
        <v>190</v>
      </c>
    </row>
    <row r="17" spans="1:5" ht="12.75">
      <c r="A17" s="177" t="s">
        <v>302</v>
      </c>
      <c r="B17" s="202">
        <v>32528</v>
      </c>
      <c r="C17" s="202">
        <v>16582.9</v>
      </c>
      <c r="D17" s="202">
        <v>15945.1</v>
      </c>
      <c r="E17" s="218" t="s">
        <v>191</v>
      </c>
    </row>
    <row r="18" spans="1:5" s="170" customFormat="1" ht="13.5">
      <c r="A18" s="203" t="s">
        <v>192</v>
      </c>
      <c r="B18" s="204">
        <v>573453.7</v>
      </c>
      <c r="C18" s="204">
        <v>259923.8</v>
      </c>
      <c r="D18" s="204">
        <v>313529.9</v>
      </c>
      <c r="E18" s="167" t="s">
        <v>193</v>
      </c>
    </row>
    <row r="19" spans="1:4" ht="12.75">
      <c r="A19" s="177" t="s">
        <v>246</v>
      </c>
      <c r="B19" s="202"/>
      <c r="C19" s="202"/>
      <c r="D19" s="202"/>
    </row>
    <row r="20" spans="1:5" ht="12.75">
      <c r="A20" s="177" t="s">
        <v>288</v>
      </c>
      <c r="B20" s="202">
        <v>13550.7</v>
      </c>
      <c r="C20" s="202">
        <v>10169.6</v>
      </c>
      <c r="D20" s="202">
        <v>3381.1</v>
      </c>
      <c r="E20" s="218" t="s">
        <v>607</v>
      </c>
    </row>
    <row r="21" spans="1:5" ht="12.75">
      <c r="A21" s="177" t="s">
        <v>194</v>
      </c>
      <c r="B21" s="202">
        <v>72046.2</v>
      </c>
      <c r="C21" s="202">
        <v>46063.8</v>
      </c>
      <c r="D21" s="202">
        <v>25982.4</v>
      </c>
      <c r="E21" s="218" t="s">
        <v>195</v>
      </c>
    </row>
    <row r="22" spans="1:5" ht="12.75">
      <c r="A22" s="177"/>
      <c r="B22" s="202"/>
      <c r="C22" s="202"/>
      <c r="D22" s="202"/>
      <c r="E22" s="218" t="s">
        <v>248</v>
      </c>
    </row>
    <row r="23" spans="1:5" ht="12.75">
      <c r="A23" s="177" t="s">
        <v>303</v>
      </c>
      <c r="B23" s="202">
        <v>139232.1</v>
      </c>
      <c r="C23" s="202">
        <v>48777.7</v>
      </c>
      <c r="D23" s="202">
        <v>90454.4</v>
      </c>
      <c r="E23" s="218" t="s">
        <v>250</v>
      </c>
    </row>
    <row r="24" spans="1:5" ht="12.75">
      <c r="A24" s="177"/>
      <c r="B24" s="202"/>
      <c r="C24" s="202"/>
      <c r="D24" s="202"/>
      <c r="E24" s="218" t="s">
        <v>196</v>
      </c>
    </row>
    <row r="25" spans="1:5" ht="12.75">
      <c r="A25" s="177" t="s">
        <v>197</v>
      </c>
      <c r="B25" s="202">
        <v>2670.1</v>
      </c>
      <c r="C25" s="202">
        <v>1215</v>
      </c>
      <c r="D25" s="202">
        <v>1455.1</v>
      </c>
      <c r="E25" s="218" t="s">
        <v>190</v>
      </c>
    </row>
    <row r="26" spans="1:5" ht="12.75">
      <c r="A26" s="177"/>
      <c r="B26" s="202"/>
      <c r="C26" s="202"/>
      <c r="D26" s="202"/>
      <c r="E26" s="218" t="s">
        <v>198</v>
      </c>
    </row>
    <row r="27" spans="1:5" ht="12.75">
      <c r="A27" s="177" t="s">
        <v>271</v>
      </c>
      <c r="B27" s="202">
        <v>168816.5</v>
      </c>
      <c r="C27" s="202">
        <v>88743.2</v>
      </c>
      <c r="D27" s="202">
        <v>80073.3</v>
      </c>
      <c r="E27" s="218" t="s">
        <v>199</v>
      </c>
    </row>
    <row r="28" spans="1:5" ht="12.75">
      <c r="A28" s="177" t="s">
        <v>1247</v>
      </c>
      <c r="B28" s="202"/>
      <c r="C28" s="202"/>
      <c r="D28" s="202"/>
      <c r="E28" s="218"/>
    </row>
    <row r="29" spans="1:5" ht="12.75">
      <c r="A29" s="177" t="s">
        <v>272</v>
      </c>
      <c r="B29" s="202"/>
      <c r="C29" s="202"/>
      <c r="D29" s="202"/>
      <c r="E29" s="218"/>
    </row>
    <row r="30" spans="1:5" ht="12.75">
      <c r="A30" s="177" t="s">
        <v>273</v>
      </c>
      <c r="B30" s="202"/>
      <c r="C30" s="202"/>
      <c r="D30" s="202"/>
      <c r="E30" s="218" t="s">
        <v>608</v>
      </c>
    </row>
    <row r="31" spans="1:5" ht="12.75">
      <c r="A31" s="177" t="s">
        <v>274</v>
      </c>
      <c r="B31" s="202"/>
      <c r="C31" s="202"/>
      <c r="D31" s="202"/>
      <c r="E31" s="218" t="s">
        <v>609</v>
      </c>
    </row>
    <row r="32" spans="1:5" ht="12.75">
      <c r="A32" s="177" t="s">
        <v>290</v>
      </c>
      <c r="B32" s="202">
        <v>103640.7</v>
      </c>
      <c r="C32" s="202">
        <v>49647.3</v>
      </c>
      <c r="D32" s="202">
        <v>53993.4</v>
      </c>
      <c r="E32" s="218" t="s">
        <v>200</v>
      </c>
    </row>
    <row r="33" spans="1:5" ht="12.75">
      <c r="A33" s="177" t="s">
        <v>201</v>
      </c>
      <c r="B33" s="202">
        <v>73497.4</v>
      </c>
      <c r="C33" s="202">
        <v>15307.2</v>
      </c>
      <c r="D33" s="202">
        <v>58190.2</v>
      </c>
      <c r="E33" s="218" t="s">
        <v>304</v>
      </c>
    </row>
    <row r="34" spans="1:4" s="170" customFormat="1" ht="12.75">
      <c r="A34" s="203" t="s">
        <v>203</v>
      </c>
      <c r="B34" s="204"/>
      <c r="C34" s="204"/>
      <c r="D34" s="204"/>
    </row>
    <row r="35" spans="1:5" s="170" customFormat="1" ht="13.5">
      <c r="A35" s="203" t="s">
        <v>305</v>
      </c>
      <c r="B35" s="204">
        <v>59929.2</v>
      </c>
      <c r="C35" s="204">
        <v>36450</v>
      </c>
      <c r="D35" s="204">
        <v>23479.2</v>
      </c>
      <c r="E35" s="167" t="s">
        <v>204</v>
      </c>
    </row>
    <row r="36" spans="1:4" ht="12.75">
      <c r="A36" s="177" t="s">
        <v>277</v>
      </c>
      <c r="B36" s="202"/>
      <c r="C36" s="202"/>
      <c r="D36" s="202"/>
    </row>
    <row r="37" spans="1:5" ht="12.75">
      <c r="A37" s="177" t="s">
        <v>306</v>
      </c>
      <c r="B37" s="202">
        <v>33129.5</v>
      </c>
      <c r="C37" s="202">
        <v>32395.9</v>
      </c>
      <c r="D37" s="202">
        <v>733.6</v>
      </c>
      <c r="E37" s="218" t="s">
        <v>207</v>
      </c>
    </row>
    <row r="38" spans="1:5" ht="12.75">
      <c r="A38" s="177" t="s">
        <v>279</v>
      </c>
      <c r="B38" s="202"/>
      <c r="C38" s="202"/>
      <c r="D38" s="202"/>
      <c r="E38" s="218" t="s">
        <v>210</v>
      </c>
    </row>
    <row r="39" spans="1:5" ht="12.75">
      <c r="A39" s="177" t="s">
        <v>280</v>
      </c>
      <c r="B39" s="202" t="s">
        <v>535</v>
      </c>
      <c r="C39" s="202" t="s">
        <v>535</v>
      </c>
      <c r="D39" s="202" t="s">
        <v>535</v>
      </c>
      <c r="E39" s="218" t="s">
        <v>211</v>
      </c>
    </row>
    <row r="40" spans="1:5" ht="12.75">
      <c r="A40" s="177" t="s">
        <v>212</v>
      </c>
      <c r="B40" s="202" t="s">
        <v>535</v>
      </c>
      <c r="C40" s="202" t="s">
        <v>535</v>
      </c>
      <c r="D40" s="202" t="s">
        <v>535</v>
      </c>
      <c r="E40" s="218" t="s">
        <v>610</v>
      </c>
    </row>
    <row r="41" spans="1:5" ht="12.75">
      <c r="A41" s="177" t="s">
        <v>213</v>
      </c>
      <c r="B41" s="202"/>
      <c r="C41" s="202"/>
      <c r="D41" s="202"/>
      <c r="E41" s="218"/>
    </row>
    <row r="42" spans="1:5" ht="12.75">
      <c r="A42" s="177" t="s">
        <v>214</v>
      </c>
      <c r="B42" s="202"/>
      <c r="C42" s="202"/>
      <c r="D42" s="202"/>
      <c r="E42" s="218" t="s">
        <v>215</v>
      </c>
    </row>
    <row r="43" spans="1:5" ht="12.75">
      <c r="A43" s="177" t="s">
        <v>216</v>
      </c>
      <c r="B43" s="202" t="s">
        <v>535</v>
      </c>
      <c r="C43" s="202" t="s">
        <v>535</v>
      </c>
      <c r="D43" s="202" t="s">
        <v>535</v>
      </c>
      <c r="E43" s="218" t="s">
        <v>217</v>
      </c>
    </row>
    <row r="44" spans="1:5" ht="12.75">
      <c r="A44" s="177"/>
      <c r="B44" s="202"/>
      <c r="C44" s="202"/>
      <c r="D44" s="202"/>
      <c r="E44" s="218" t="s">
        <v>262</v>
      </c>
    </row>
    <row r="45" spans="1:5" ht="12.75">
      <c r="A45" s="177" t="s">
        <v>218</v>
      </c>
      <c r="B45" s="202" t="s">
        <v>535</v>
      </c>
      <c r="C45" s="202" t="s">
        <v>535</v>
      </c>
      <c r="D45" s="202" t="s">
        <v>535</v>
      </c>
      <c r="E45" s="218" t="s">
        <v>219</v>
      </c>
    </row>
    <row r="46" spans="1:5" ht="12.75">
      <c r="A46" s="177" t="s">
        <v>960</v>
      </c>
      <c r="B46" s="202"/>
      <c r="C46" s="202"/>
      <c r="D46" s="202"/>
      <c r="E46" s="218" t="s">
        <v>220</v>
      </c>
    </row>
    <row r="47" spans="1:5" ht="12.75">
      <c r="A47" s="177" t="s">
        <v>961</v>
      </c>
      <c r="B47" s="202"/>
      <c r="C47" s="202"/>
      <c r="D47" s="202"/>
      <c r="E47" s="218" t="s">
        <v>221</v>
      </c>
    </row>
    <row r="48" spans="1:5" ht="12.75">
      <c r="A48" s="177" t="s">
        <v>307</v>
      </c>
      <c r="B48" s="202">
        <v>15033.4</v>
      </c>
      <c r="C48" s="202">
        <v>978.9</v>
      </c>
      <c r="D48" s="202">
        <v>14054.5</v>
      </c>
      <c r="E48" s="218" t="s">
        <v>222</v>
      </c>
    </row>
    <row r="49" spans="1:5" ht="12.75">
      <c r="A49" s="177" t="s">
        <v>223</v>
      </c>
      <c r="B49" s="202"/>
      <c r="C49" s="202"/>
      <c r="D49" s="202"/>
      <c r="E49" s="218"/>
    </row>
    <row r="50" spans="1:5" ht="12.75">
      <c r="A50" s="177" t="s">
        <v>308</v>
      </c>
      <c r="B50" s="202">
        <v>1554.6</v>
      </c>
      <c r="C50" s="202">
        <v>5.4</v>
      </c>
      <c r="D50" s="202">
        <v>1549.2</v>
      </c>
      <c r="E50" s="218" t="s">
        <v>225</v>
      </c>
    </row>
    <row r="51" spans="1:5" ht="12.75">
      <c r="A51" s="177" t="s">
        <v>226</v>
      </c>
      <c r="B51" s="202"/>
      <c r="C51" s="202"/>
      <c r="D51" s="202"/>
      <c r="E51" s="218" t="s">
        <v>942</v>
      </c>
    </row>
    <row r="52" spans="1:5" ht="12.75">
      <c r="A52" s="177" t="s">
        <v>943</v>
      </c>
      <c r="B52" s="202">
        <v>211.2</v>
      </c>
      <c r="C52" s="202">
        <v>105.5</v>
      </c>
      <c r="D52" s="202">
        <v>105.7</v>
      </c>
      <c r="E52" s="218" t="s">
        <v>944</v>
      </c>
    </row>
    <row r="53" spans="1:5" ht="12.75">
      <c r="A53" s="177" t="s">
        <v>945</v>
      </c>
      <c r="B53" s="202"/>
      <c r="C53" s="202"/>
      <c r="D53" s="202"/>
      <c r="E53" s="218" t="s">
        <v>1234</v>
      </c>
    </row>
    <row r="54" spans="1:5" ht="12.75">
      <c r="A54" s="177" t="s">
        <v>1235</v>
      </c>
      <c r="B54" s="202">
        <v>5674.4</v>
      </c>
      <c r="C54" s="202" t="s">
        <v>535</v>
      </c>
      <c r="D54" s="202">
        <v>5674.4</v>
      </c>
      <c r="E54" s="218" t="s">
        <v>1236</v>
      </c>
    </row>
    <row r="55" spans="1:5" ht="12.75">
      <c r="A55" s="177"/>
      <c r="B55" s="202"/>
      <c r="C55" s="202"/>
      <c r="D55" s="202"/>
      <c r="E55" s="218" t="s">
        <v>1237</v>
      </c>
    </row>
    <row r="56" spans="1:5" ht="12.75">
      <c r="A56" s="177" t="s">
        <v>1238</v>
      </c>
      <c r="B56" s="202">
        <v>3153.2</v>
      </c>
      <c r="C56" s="202">
        <v>1685.7</v>
      </c>
      <c r="D56" s="202">
        <v>1467.5</v>
      </c>
      <c r="E56" s="218" t="s">
        <v>1239</v>
      </c>
    </row>
    <row r="57" spans="1:5" ht="12.75">
      <c r="A57" s="177" t="s">
        <v>1240</v>
      </c>
      <c r="B57" s="202"/>
      <c r="C57" s="202"/>
      <c r="D57" s="202"/>
      <c r="E57" s="218" t="s">
        <v>1241</v>
      </c>
    </row>
    <row r="58" spans="1:5" ht="12.75">
      <c r="A58" s="177" t="s">
        <v>285</v>
      </c>
      <c r="B58" s="202">
        <v>1384.1</v>
      </c>
      <c r="C58" s="202">
        <v>1384.1</v>
      </c>
      <c r="D58" s="202" t="s">
        <v>535</v>
      </c>
      <c r="E58" s="218" t="s">
        <v>1242</v>
      </c>
    </row>
    <row r="59" spans="1:4" ht="12.75">
      <c r="A59" s="177"/>
      <c r="B59" s="202"/>
      <c r="C59" s="202"/>
      <c r="D59" s="202"/>
    </row>
    <row r="61" ht="15" customHeight="1"/>
    <row r="62" ht="3.75" customHeight="1"/>
    <row r="63" ht="15.75" customHeight="1"/>
    <row r="64" ht="14.25" customHeight="1"/>
    <row r="65" ht="15.75" customHeight="1"/>
    <row r="66" ht="12" customHeight="1"/>
    <row r="67" ht="27.75" customHeight="1"/>
    <row r="68" ht="27" customHeight="1"/>
    <row r="69" ht="27.75" customHeight="1"/>
    <row r="70" ht="19.5" customHeight="1"/>
    <row r="71" ht="19.5" customHeight="1"/>
    <row r="72" ht="19.5" customHeight="1"/>
    <row r="73" ht="30" customHeight="1"/>
    <row r="74" ht="18.75" customHeight="1"/>
    <row r="75" ht="18.75" customHeight="1"/>
    <row r="76" ht="18.75" customHeight="1"/>
    <row r="77" ht="18.75" customHeight="1"/>
    <row r="78" ht="18.75" customHeight="1"/>
    <row r="79" ht="18.75" customHeight="1"/>
    <row r="80" ht="15.75" customHeight="1"/>
    <row r="81" ht="18.75" customHeight="1"/>
    <row r="82" ht="26.2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24.75" customHeight="1"/>
    <row r="99" ht="18.75" customHeight="1"/>
    <row r="101" ht="15" customHeight="1"/>
    <row r="102" ht="3.75" customHeight="1"/>
    <row r="104" ht="12.75" customHeight="1"/>
    <row r="105" ht="15" customHeight="1"/>
    <row r="106" ht="12" customHeight="1"/>
    <row r="107" ht="37.5" customHeight="1"/>
    <row r="108" ht="20.25" customHeight="1"/>
    <row r="109" ht="30" customHeight="1"/>
    <row r="110" ht="18.75" customHeight="1"/>
    <row r="111" ht="18.75" customHeight="1"/>
    <row r="112" ht="18.75" customHeight="1"/>
    <row r="113" ht="27" customHeight="1"/>
    <row r="114" ht="18.75" customHeight="1"/>
    <row r="115" ht="18.75" customHeight="1"/>
    <row r="116" ht="18.75" customHeight="1"/>
    <row r="117" ht="18.75" customHeight="1"/>
    <row r="118" ht="18.75" customHeight="1"/>
    <row r="119" ht="18.75" customHeight="1"/>
    <row r="120" ht="18.75" customHeight="1"/>
    <row r="121" ht="18.75" customHeight="1"/>
    <row r="122" ht="27.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6.5" customHeight="1"/>
    <row r="139" ht="12" customHeight="1"/>
    <row r="141" ht="15" customHeight="1"/>
    <row r="142" ht="3.75" customHeight="1"/>
    <row r="143" ht="16.5" customHeight="1"/>
    <row r="144" ht="12.75" customHeight="1"/>
    <row r="145" ht="18" customHeight="1"/>
    <row r="146" ht="12" customHeight="1"/>
    <row r="147" ht="51.75" customHeight="1"/>
    <row r="148" ht="33" customHeight="1"/>
    <row r="149" ht="18.75" customHeight="1"/>
    <row r="150" ht="18.75" customHeight="1"/>
    <row r="151" ht="18.75" customHeight="1"/>
    <row r="152" ht="30.75" customHeight="1"/>
    <row r="153" ht="18.75" customHeight="1"/>
    <row r="154" ht="18.75" customHeight="1"/>
    <row r="155" ht="18.75" customHeight="1"/>
    <row r="156" ht="18.75" customHeight="1"/>
    <row r="157" ht="18.75" customHeight="1"/>
    <row r="158" ht="18.75" customHeight="1"/>
    <row r="159" ht="18.75" customHeight="1"/>
    <row r="160" ht="18.75" customHeight="1"/>
    <row r="161" ht="26.2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8" ht="14.25" customHeight="1"/>
    <row r="180" ht="15.75" customHeight="1"/>
    <row r="181" ht="3.75" customHeight="1"/>
    <row r="182" ht="15" customHeight="1"/>
    <row r="183" ht="12" customHeight="1"/>
    <row r="184" ht="15" customHeight="1"/>
    <row r="185" ht="12" customHeight="1"/>
    <row r="186" ht="33" customHeight="1"/>
    <row r="187" ht="26.25" customHeight="1"/>
    <row r="188" ht="35.25" customHeight="1"/>
    <row r="189" ht="18.75" customHeight="1"/>
    <row r="190" ht="18.75" customHeight="1"/>
    <row r="191" ht="18.75" customHeight="1"/>
    <row r="192" ht="29.25" customHeight="1"/>
    <row r="193" ht="18.75" customHeight="1"/>
    <row r="194" ht="18.75" customHeight="1"/>
    <row r="195" ht="18.75" customHeight="1"/>
    <row r="196" ht="18.75" customHeight="1"/>
    <row r="197" ht="18.75" customHeight="1"/>
    <row r="198" ht="18.75" customHeight="1"/>
    <row r="199" ht="18.75" customHeight="1"/>
    <row r="200" ht="18.75" customHeight="1"/>
    <row r="201" ht="26.25" customHeight="1"/>
    <row r="202" ht="18.75" customHeight="1"/>
    <row r="203" ht="18.75" customHeight="1"/>
    <row r="204" ht="18.75" customHeight="1"/>
    <row r="205" ht="18.75" customHeight="1"/>
    <row r="206" ht="18.75" customHeight="1"/>
    <row r="207" ht="18.75" customHeight="1"/>
    <row r="208" ht="17.25" customHeight="1"/>
    <row r="209" ht="18.75" customHeight="1"/>
    <row r="210" ht="18.75" customHeight="1"/>
    <row r="211" ht="18.75" customHeight="1"/>
    <row r="212" ht="18.75" customHeight="1"/>
    <row r="213" ht="18.75" customHeight="1"/>
    <row r="214" ht="18.75" customHeight="1"/>
    <row r="215" ht="16.5" customHeight="1"/>
    <row r="216" ht="14.25" customHeight="1"/>
  </sheetData>
  <mergeCells count="6">
    <mergeCell ref="E5:E7"/>
    <mergeCell ref="B8:D8"/>
    <mergeCell ref="A5:A8"/>
    <mergeCell ref="B5:B7"/>
    <mergeCell ref="C5:C7"/>
    <mergeCell ref="D5:D7"/>
  </mergeCells>
  <printOptions/>
  <pageMargins left="0.7480314960629921" right="0.9448818897637796" top="0.7480314960629921" bottom="0.7480314960629921" header="0.5118110236220472"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2:J49"/>
  <sheetViews>
    <sheetView workbookViewId="0" topLeftCell="A28">
      <selection activeCell="A4" sqref="A4"/>
    </sheetView>
  </sheetViews>
  <sheetFormatPr defaultColWidth="9.140625" defaultRowHeight="12.75"/>
  <cols>
    <col min="1" max="1" width="31.7109375" style="141" customWidth="1"/>
    <col min="2" max="2" width="8.7109375" style="135" customWidth="1"/>
    <col min="3" max="3" width="13.140625" style="135" customWidth="1"/>
    <col min="4" max="4" width="11.28125" style="135" customWidth="1"/>
    <col min="5" max="5" width="9.140625" style="135" customWidth="1"/>
    <col min="6" max="6" width="11.57421875" style="135" customWidth="1"/>
    <col min="7" max="7" width="13.28125" style="135" customWidth="1"/>
    <col min="8" max="8" width="9.8515625" style="135" customWidth="1"/>
    <col min="9" max="9" width="13.28125" style="135" customWidth="1"/>
    <col min="10" max="10" width="10.7109375" style="135" customWidth="1"/>
    <col min="11" max="243" width="11.00390625" style="141" customWidth="1"/>
    <col min="244" max="16384" width="10.28125" style="141" customWidth="1"/>
  </cols>
  <sheetData>
    <row r="1" ht="15.75" customHeight="1"/>
    <row r="2" spans="1:10" s="170" customFormat="1" ht="15.75" customHeight="1">
      <c r="A2" s="170" t="s">
        <v>339</v>
      </c>
      <c r="B2" s="224"/>
      <c r="C2" s="224"/>
      <c r="D2" s="224"/>
      <c r="E2" s="224"/>
      <c r="F2" s="224"/>
      <c r="G2" s="224"/>
      <c r="H2" s="224"/>
      <c r="I2" s="224"/>
      <c r="J2" s="224"/>
    </row>
    <row r="3" spans="1:10" s="170" customFormat="1" ht="15" customHeight="1">
      <c r="A3" s="170" t="s">
        <v>2085</v>
      </c>
      <c r="B3" s="224"/>
      <c r="C3" s="224"/>
      <c r="D3" s="224"/>
      <c r="E3" s="224"/>
      <c r="F3" s="224"/>
      <c r="G3" s="224"/>
      <c r="H3" s="224"/>
      <c r="I3" s="224"/>
      <c r="J3" s="224"/>
    </row>
    <row r="4" spans="1:10" ht="15.75" customHeight="1">
      <c r="A4" s="219" t="s">
        <v>2086</v>
      </c>
      <c r="B4" s="223"/>
      <c r="C4" s="223"/>
      <c r="D4" s="223"/>
      <c r="E4" s="223"/>
      <c r="F4" s="223"/>
      <c r="G4" s="223"/>
      <c r="H4" s="223"/>
      <c r="I4" s="223"/>
      <c r="J4" s="223"/>
    </row>
    <row r="5" spans="1:10" ht="15" customHeight="1">
      <c r="A5" s="457" t="s">
        <v>1703</v>
      </c>
      <c r="B5" s="470" t="s">
        <v>604</v>
      </c>
      <c r="C5" s="470" t="s">
        <v>1710</v>
      </c>
      <c r="D5" s="470" t="s">
        <v>1704</v>
      </c>
      <c r="E5" s="470" t="s">
        <v>1705</v>
      </c>
      <c r="F5" s="470" t="s">
        <v>1706</v>
      </c>
      <c r="G5" s="470" t="s">
        <v>1711</v>
      </c>
      <c r="H5" s="470" t="s">
        <v>1707</v>
      </c>
      <c r="I5" s="470" t="s">
        <v>1708</v>
      </c>
      <c r="J5" s="473" t="s">
        <v>1709</v>
      </c>
    </row>
    <row r="6" spans="1:10" ht="12" customHeight="1">
      <c r="A6" s="458"/>
      <c r="B6" s="471"/>
      <c r="C6" s="471"/>
      <c r="D6" s="471"/>
      <c r="E6" s="471"/>
      <c r="F6" s="471"/>
      <c r="G6" s="471"/>
      <c r="H6" s="471"/>
      <c r="I6" s="471"/>
      <c r="J6" s="474"/>
    </row>
    <row r="7" spans="1:10" ht="99.75" customHeight="1">
      <c r="A7" s="458"/>
      <c r="B7" s="472"/>
      <c r="C7" s="472"/>
      <c r="D7" s="472"/>
      <c r="E7" s="472"/>
      <c r="F7" s="472"/>
      <c r="G7" s="472"/>
      <c r="H7" s="472"/>
      <c r="I7" s="472"/>
      <c r="J7" s="475"/>
    </row>
    <row r="8" spans="1:10" ht="15" customHeight="1">
      <c r="A8" s="459"/>
      <c r="B8" s="476" t="s">
        <v>2087</v>
      </c>
      <c r="C8" s="476"/>
      <c r="D8" s="476"/>
      <c r="E8" s="476"/>
      <c r="F8" s="476"/>
      <c r="G8" s="476"/>
      <c r="H8" s="476"/>
      <c r="I8" s="476"/>
      <c r="J8" s="476"/>
    </row>
    <row r="9" spans="1:10" s="170" customFormat="1" ht="18" customHeight="1">
      <c r="A9" s="215" t="s">
        <v>2088</v>
      </c>
      <c r="B9" s="216">
        <v>100</v>
      </c>
      <c r="C9" s="216">
        <v>44</v>
      </c>
      <c r="D9" s="216">
        <v>1.9</v>
      </c>
      <c r="E9" s="216">
        <v>12.9</v>
      </c>
      <c r="F9" s="216">
        <v>10.9</v>
      </c>
      <c r="G9" s="216">
        <v>14.4</v>
      </c>
      <c r="H9" s="216">
        <v>8.8</v>
      </c>
      <c r="I9" s="216">
        <v>6.5</v>
      </c>
      <c r="J9" s="224">
        <v>0.6</v>
      </c>
    </row>
    <row r="10" spans="1:10" s="170" customFormat="1" ht="15.75" customHeight="1">
      <c r="A10" s="203" t="s">
        <v>635</v>
      </c>
      <c r="B10" s="225"/>
      <c r="C10" s="225"/>
      <c r="D10" s="225"/>
      <c r="E10" s="225"/>
      <c r="F10" s="225"/>
      <c r="G10" s="225"/>
      <c r="H10" s="225"/>
      <c r="I10" s="225"/>
      <c r="J10" s="224"/>
    </row>
    <row r="11" spans="1:9" ht="13.5" customHeight="1">
      <c r="A11" s="177" t="s">
        <v>2089</v>
      </c>
      <c r="B11" s="134"/>
      <c r="C11" s="134"/>
      <c r="D11" s="134"/>
      <c r="E11" s="134"/>
      <c r="F11" s="134"/>
      <c r="G11" s="134"/>
      <c r="H11" s="134"/>
      <c r="I11" s="134"/>
    </row>
    <row r="12" spans="1:9" ht="9" customHeight="1">
      <c r="A12" s="177" t="s">
        <v>2090</v>
      </c>
      <c r="B12" s="134"/>
      <c r="C12" s="134"/>
      <c r="D12" s="134"/>
      <c r="E12" s="134"/>
      <c r="F12" s="134"/>
      <c r="G12" s="134"/>
      <c r="H12" s="134"/>
      <c r="I12" s="134"/>
    </row>
    <row r="13" spans="1:9" ht="18.75" customHeight="1">
      <c r="A13" s="177" t="s">
        <v>2091</v>
      </c>
      <c r="B13" s="134"/>
      <c r="C13" s="134"/>
      <c r="D13" s="134"/>
      <c r="E13" s="134"/>
      <c r="F13" s="134"/>
      <c r="G13" s="134"/>
      <c r="H13" s="134"/>
      <c r="I13" s="134"/>
    </row>
    <row r="14" spans="1:10" ht="12.75" customHeight="1">
      <c r="A14" s="177" t="s">
        <v>2092</v>
      </c>
      <c r="B14" s="134">
        <v>100</v>
      </c>
      <c r="C14" s="134">
        <v>19.6</v>
      </c>
      <c r="D14" s="134">
        <v>1.4</v>
      </c>
      <c r="E14" s="134">
        <v>8</v>
      </c>
      <c r="F14" s="134">
        <v>28.2</v>
      </c>
      <c r="G14" s="134">
        <v>4.9</v>
      </c>
      <c r="H14" s="134">
        <v>32.6</v>
      </c>
      <c r="I14" s="134">
        <v>4.4</v>
      </c>
      <c r="J14" s="135">
        <v>0.9</v>
      </c>
    </row>
    <row r="15" spans="1:9" ht="12.75">
      <c r="A15" s="177" t="s">
        <v>625</v>
      </c>
      <c r="B15" s="134"/>
      <c r="C15" s="134"/>
      <c r="D15" s="134"/>
      <c r="E15" s="134"/>
      <c r="F15" s="134"/>
      <c r="G15" s="134"/>
      <c r="H15" s="134"/>
      <c r="I15" s="134"/>
    </row>
    <row r="16" spans="1:9" ht="18" customHeight="1">
      <c r="A16" s="177" t="s">
        <v>576</v>
      </c>
      <c r="B16" s="134"/>
      <c r="C16" s="134"/>
      <c r="D16" s="134"/>
      <c r="E16" s="134"/>
      <c r="F16" s="134"/>
      <c r="G16" s="134"/>
      <c r="H16" s="134"/>
      <c r="I16" s="134"/>
    </row>
    <row r="17" spans="1:10" ht="12.75">
      <c r="A17" s="177" t="s">
        <v>2093</v>
      </c>
      <c r="B17" s="134">
        <v>100</v>
      </c>
      <c r="C17" s="134">
        <v>43.7</v>
      </c>
      <c r="D17" s="134">
        <v>2</v>
      </c>
      <c r="E17" s="134">
        <v>12.7</v>
      </c>
      <c r="F17" s="134">
        <v>11.3</v>
      </c>
      <c r="G17" s="134">
        <v>14.8</v>
      </c>
      <c r="H17" s="134">
        <v>8.5</v>
      </c>
      <c r="I17" s="134">
        <v>6.4</v>
      </c>
      <c r="J17" s="135">
        <v>0.6</v>
      </c>
    </row>
    <row r="18" spans="1:9" ht="12.75">
      <c r="A18" s="177" t="s">
        <v>2094</v>
      </c>
      <c r="B18" s="134"/>
      <c r="C18" s="134"/>
      <c r="D18" s="134"/>
      <c r="E18" s="134"/>
      <c r="F18" s="134"/>
      <c r="G18" s="134"/>
      <c r="H18" s="134"/>
      <c r="I18" s="134"/>
    </row>
    <row r="19" spans="1:9" ht="12.75">
      <c r="A19" s="177" t="s">
        <v>2095</v>
      </c>
      <c r="B19" s="134"/>
      <c r="C19" s="134"/>
      <c r="D19" s="134"/>
      <c r="E19" s="134"/>
      <c r="F19" s="134"/>
      <c r="G19" s="134"/>
      <c r="H19" s="134"/>
      <c r="I19" s="134"/>
    </row>
    <row r="20" spans="1:9" ht="18.75" customHeight="1">
      <c r="A20" s="177" t="s">
        <v>628</v>
      </c>
      <c r="B20" s="134"/>
      <c r="C20" s="134"/>
      <c r="D20" s="134"/>
      <c r="E20" s="134"/>
      <c r="F20" s="134"/>
      <c r="G20" s="134"/>
      <c r="H20" s="134"/>
      <c r="I20" s="134"/>
    </row>
    <row r="21" spans="1:10" ht="12.75">
      <c r="A21" s="177" t="s">
        <v>2096</v>
      </c>
      <c r="B21" s="134">
        <v>100</v>
      </c>
      <c r="C21" s="134">
        <v>48.9</v>
      </c>
      <c r="D21" s="134">
        <v>1.6</v>
      </c>
      <c r="E21" s="134">
        <v>15</v>
      </c>
      <c r="F21" s="134">
        <v>5.6</v>
      </c>
      <c r="G21" s="134">
        <v>12.8</v>
      </c>
      <c r="H21" s="134">
        <v>7.5</v>
      </c>
      <c r="I21" s="134">
        <v>7.8</v>
      </c>
      <c r="J21" s="135">
        <v>0.8</v>
      </c>
    </row>
    <row r="22" spans="1:9" ht="12.75">
      <c r="A22" s="177" t="s">
        <v>629</v>
      </c>
      <c r="B22" s="134"/>
      <c r="C22" s="134"/>
      <c r="D22" s="134"/>
      <c r="E22" s="134"/>
      <c r="F22" s="134"/>
      <c r="G22" s="134"/>
      <c r="H22" s="134"/>
      <c r="I22" s="134"/>
    </row>
    <row r="23" spans="1:9" ht="18" customHeight="1">
      <c r="A23" s="177" t="s">
        <v>630</v>
      </c>
      <c r="B23" s="134"/>
      <c r="C23" s="134"/>
      <c r="D23" s="134"/>
      <c r="E23" s="134"/>
      <c r="F23" s="134"/>
      <c r="G23" s="134"/>
      <c r="H23" s="134"/>
      <c r="I23" s="134"/>
    </row>
    <row r="24" spans="1:10" ht="12.75">
      <c r="A24" s="177" t="s">
        <v>2097</v>
      </c>
      <c r="B24" s="134">
        <v>100</v>
      </c>
      <c r="C24" s="134">
        <v>57.7</v>
      </c>
      <c r="D24" s="134">
        <v>1.8</v>
      </c>
      <c r="E24" s="134">
        <v>11.2</v>
      </c>
      <c r="F24" s="134">
        <v>5.3</v>
      </c>
      <c r="G24" s="134">
        <v>10.1</v>
      </c>
      <c r="H24" s="134">
        <v>7.2</v>
      </c>
      <c r="I24" s="134">
        <v>5.8</v>
      </c>
      <c r="J24" s="135">
        <v>0.9</v>
      </c>
    </row>
    <row r="25" spans="1:9" ht="12.75">
      <c r="A25" s="177" t="s">
        <v>631</v>
      </c>
      <c r="B25" s="134"/>
      <c r="C25" s="134"/>
      <c r="D25" s="134"/>
      <c r="E25" s="134"/>
      <c r="F25" s="134"/>
      <c r="G25" s="134"/>
      <c r="H25" s="134"/>
      <c r="I25" s="134"/>
    </row>
    <row r="26" spans="1:10" ht="18" customHeight="1">
      <c r="A26" s="177" t="s">
        <v>2098</v>
      </c>
      <c r="B26" s="134">
        <v>100</v>
      </c>
      <c r="C26" s="134">
        <v>44</v>
      </c>
      <c r="D26" s="134">
        <v>1.3</v>
      </c>
      <c r="E26" s="134">
        <v>18.1</v>
      </c>
      <c r="F26" s="134">
        <v>9.1</v>
      </c>
      <c r="G26" s="134">
        <v>8.2</v>
      </c>
      <c r="H26" s="134">
        <v>9.5</v>
      </c>
      <c r="I26" s="134">
        <v>9.4</v>
      </c>
      <c r="J26" s="135">
        <v>0.4</v>
      </c>
    </row>
    <row r="27" spans="1:9" ht="14.25" customHeight="1">
      <c r="A27" s="177" t="s">
        <v>632</v>
      </c>
      <c r="B27" s="134"/>
      <c r="C27" s="134"/>
      <c r="D27" s="134"/>
      <c r="E27" s="134"/>
      <c r="F27" s="134"/>
      <c r="G27" s="134"/>
      <c r="H27" s="134"/>
      <c r="I27" s="134"/>
    </row>
    <row r="28" spans="1:10" ht="14.25" customHeight="1">
      <c r="A28" s="177" t="s">
        <v>2099</v>
      </c>
      <c r="B28" s="134">
        <v>100</v>
      </c>
      <c r="C28" s="134">
        <v>45.5</v>
      </c>
      <c r="D28" s="134">
        <v>1.3</v>
      </c>
      <c r="E28" s="134">
        <v>17.3</v>
      </c>
      <c r="F28" s="134">
        <v>8.7</v>
      </c>
      <c r="G28" s="134">
        <v>7.6</v>
      </c>
      <c r="H28" s="134">
        <v>10.4</v>
      </c>
      <c r="I28" s="134">
        <v>8.7</v>
      </c>
      <c r="J28" s="135">
        <v>0.5</v>
      </c>
    </row>
    <row r="29" spans="1:9" ht="12.75">
      <c r="A29" s="177" t="s">
        <v>639</v>
      </c>
      <c r="B29" s="134"/>
      <c r="C29" s="134"/>
      <c r="D29" s="134"/>
      <c r="E29" s="134"/>
      <c r="F29" s="134"/>
      <c r="G29" s="134"/>
      <c r="H29" s="134"/>
      <c r="I29" s="134"/>
    </row>
    <row r="30" spans="1:9" ht="18.75" customHeight="1">
      <c r="A30" s="177" t="s">
        <v>2100</v>
      </c>
      <c r="B30" s="134"/>
      <c r="C30" s="134"/>
      <c r="D30" s="134"/>
      <c r="E30" s="134"/>
      <c r="F30" s="134"/>
      <c r="G30" s="134"/>
      <c r="H30" s="134"/>
      <c r="I30" s="134"/>
    </row>
    <row r="31" spans="1:10" ht="12.75">
      <c r="A31" s="177" t="s">
        <v>2101</v>
      </c>
      <c r="B31" s="134">
        <v>100</v>
      </c>
      <c r="C31" s="134">
        <v>41.3</v>
      </c>
      <c r="D31" s="134">
        <v>1.8</v>
      </c>
      <c r="E31" s="134">
        <v>16.2</v>
      </c>
      <c r="F31" s="134">
        <v>16.9</v>
      </c>
      <c r="G31" s="134">
        <v>4.7</v>
      </c>
      <c r="H31" s="134">
        <v>6.6</v>
      </c>
      <c r="I31" s="134">
        <v>12.4</v>
      </c>
      <c r="J31" s="135">
        <v>0.1</v>
      </c>
    </row>
    <row r="32" spans="1:9" ht="12.75">
      <c r="A32" s="177" t="s">
        <v>2102</v>
      </c>
      <c r="B32" s="134"/>
      <c r="C32" s="134"/>
      <c r="D32" s="134"/>
      <c r="E32" s="134"/>
      <c r="F32" s="134"/>
      <c r="G32" s="134"/>
      <c r="H32" s="134"/>
      <c r="I32" s="134"/>
    </row>
    <row r="33" spans="1:9" ht="10.5" customHeight="1">
      <c r="A33" s="177" t="s">
        <v>2103</v>
      </c>
      <c r="B33" s="134"/>
      <c r="C33" s="134"/>
      <c r="D33" s="134"/>
      <c r="E33" s="134"/>
      <c r="F33" s="134"/>
      <c r="G33" s="134"/>
      <c r="H33" s="134"/>
      <c r="I33" s="134"/>
    </row>
    <row r="34" spans="1:10" ht="16.5" customHeight="1">
      <c r="A34" s="177" t="s">
        <v>2104</v>
      </c>
      <c r="B34" s="134">
        <v>100</v>
      </c>
      <c r="C34" s="134">
        <v>34.7</v>
      </c>
      <c r="D34" s="134">
        <v>0.7</v>
      </c>
      <c r="E34" s="134">
        <v>26.2</v>
      </c>
      <c r="F34" s="134">
        <v>4.7</v>
      </c>
      <c r="G34" s="134">
        <v>15.5</v>
      </c>
      <c r="H34" s="134">
        <v>6</v>
      </c>
      <c r="I34" s="134">
        <v>12</v>
      </c>
      <c r="J34" s="135">
        <v>0.2</v>
      </c>
    </row>
    <row r="35" spans="1:9" ht="11.25" customHeight="1">
      <c r="A35" s="177" t="s">
        <v>641</v>
      </c>
      <c r="B35" s="134"/>
      <c r="C35" s="134"/>
      <c r="D35" s="134"/>
      <c r="E35" s="134"/>
      <c r="F35" s="134"/>
      <c r="G35" s="134"/>
      <c r="H35" s="134"/>
      <c r="I35" s="134"/>
    </row>
    <row r="36" spans="1:10" ht="19.5" customHeight="1">
      <c r="A36" s="177" t="s">
        <v>642</v>
      </c>
      <c r="B36" s="134">
        <v>100</v>
      </c>
      <c r="C36" s="134">
        <v>43.9</v>
      </c>
      <c r="D36" s="134">
        <v>1.9</v>
      </c>
      <c r="E36" s="134">
        <v>12.7</v>
      </c>
      <c r="F36" s="134">
        <v>11</v>
      </c>
      <c r="G36" s="134">
        <v>14.6</v>
      </c>
      <c r="H36" s="134">
        <v>8.8</v>
      </c>
      <c r="I36" s="134">
        <v>6.5</v>
      </c>
      <c r="J36" s="135">
        <v>0.6</v>
      </c>
    </row>
    <row r="37" spans="1:9" ht="12" customHeight="1">
      <c r="A37" s="177" t="s">
        <v>633</v>
      </c>
      <c r="B37" s="134"/>
      <c r="C37" s="134"/>
      <c r="D37" s="134"/>
      <c r="E37" s="134"/>
      <c r="F37" s="134"/>
      <c r="G37" s="134"/>
      <c r="H37" s="134"/>
      <c r="I37" s="134"/>
    </row>
    <row r="38" spans="1:10" ht="18" customHeight="1">
      <c r="A38" s="177" t="s">
        <v>2105</v>
      </c>
      <c r="B38" s="134">
        <v>100</v>
      </c>
      <c r="C38" s="134">
        <v>45.6</v>
      </c>
      <c r="D38" s="134">
        <v>1.8</v>
      </c>
      <c r="E38" s="134">
        <v>13</v>
      </c>
      <c r="F38" s="134">
        <v>9.8</v>
      </c>
      <c r="G38" s="134">
        <v>13.6</v>
      </c>
      <c r="H38" s="134">
        <v>8.8</v>
      </c>
      <c r="I38" s="134">
        <v>6.8</v>
      </c>
      <c r="J38" s="135">
        <v>0.6</v>
      </c>
    </row>
    <row r="39" spans="1:9" ht="12" customHeight="1">
      <c r="A39" s="177" t="s">
        <v>2106</v>
      </c>
      <c r="B39" s="134"/>
      <c r="C39" s="134"/>
      <c r="D39" s="134"/>
      <c r="E39" s="134"/>
      <c r="F39" s="134"/>
      <c r="G39" s="134"/>
      <c r="H39" s="134"/>
      <c r="I39" s="134"/>
    </row>
    <row r="40" spans="1:10" ht="16.5" customHeight="1">
      <c r="A40" s="177" t="s">
        <v>2107</v>
      </c>
      <c r="B40" s="134">
        <v>100</v>
      </c>
      <c r="C40" s="134">
        <v>42.2</v>
      </c>
      <c r="D40" s="134">
        <v>1.8</v>
      </c>
      <c r="E40" s="134">
        <v>25.3</v>
      </c>
      <c r="F40" s="134">
        <v>8.2</v>
      </c>
      <c r="G40" s="134">
        <v>8.8</v>
      </c>
      <c r="H40" s="134">
        <v>4.2</v>
      </c>
      <c r="I40" s="134">
        <v>8.9</v>
      </c>
      <c r="J40" s="135">
        <v>0.6</v>
      </c>
    </row>
    <row r="41" spans="1:9" ht="12" customHeight="1">
      <c r="A41" s="177" t="s">
        <v>2108</v>
      </c>
      <c r="B41" s="134"/>
      <c r="C41" s="134"/>
      <c r="D41" s="134"/>
      <c r="E41" s="134"/>
      <c r="F41" s="134"/>
      <c r="G41" s="134"/>
      <c r="H41" s="134"/>
      <c r="I41" s="134"/>
    </row>
    <row r="42" spans="1:10" ht="17.25" customHeight="1">
      <c r="A42" s="177" t="s">
        <v>2109</v>
      </c>
      <c r="B42" s="134">
        <v>100</v>
      </c>
      <c r="C42" s="134">
        <v>46.1</v>
      </c>
      <c r="D42" s="134">
        <v>2.1</v>
      </c>
      <c r="E42" s="134">
        <v>12.7</v>
      </c>
      <c r="F42" s="134">
        <v>9.4</v>
      </c>
      <c r="G42" s="134">
        <v>13.9</v>
      </c>
      <c r="H42" s="134">
        <v>8.7</v>
      </c>
      <c r="I42" s="134">
        <v>6.5</v>
      </c>
      <c r="J42" s="135">
        <v>0.6</v>
      </c>
    </row>
    <row r="43" spans="1:9" ht="12" customHeight="1">
      <c r="A43" s="177" t="s">
        <v>2110</v>
      </c>
      <c r="B43" s="134"/>
      <c r="C43" s="134"/>
      <c r="D43" s="134"/>
      <c r="E43" s="134"/>
      <c r="F43" s="134"/>
      <c r="G43" s="134"/>
      <c r="H43" s="134"/>
      <c r="I43" s="134"/>
    </row>
    <row r="44" spans="1:10" ht="17.25" customHeight="1">
      <c r="A44" s="177" t="s">
        <v>2111</v>
      </c>
      <c r="B44" s="134">
        <v>100</v>
      </c>
      <c r="C44" s="134">
        <v>44</v>
      </c>
      <c r="D44" s="134">
        <v>1.1</v>
      </c>
      <c r="E44" s="134">
        <v>13.8</v>
      </c>
      <c r="F44" s="134">
        <v>10.9</v>
      </c>
      <c r="G44" s="134">
        <v>13</v>
      </c>
      <c r="H44" s="134">
        <v>9</v>
      </c>
      <c r="I44" s="134">
        <v>7.6</v>
      </c>
      <c r="J44" s="135">
        <v>0.6</v>
      </c>
    </row>
    <row r="45" spans="1:9" ht="12" customHeight="1">
      <c r="A45" s="177" t="s">
        <v>2112</v>
      </c>
      <c r="B45" s="134"/>
      <c r="C45" s="134"/>
      <c r="D45" s="134"/>
      <c r="E45" s="134"/>
      <c r="F45" s="134"/>
      <c r="G45" s="134"/>
      <c r="H45" s="134"/>
      <c r="I45" s="134"/>
    </row>
    <row r="46" spans="1:10" ht="18.75" customHeight="1">
      <c r="A46" s="177" t="s">
        <v>2113</v>
      </c>
      <c r="B46" s="134">
        <v>100</v>
      </c>
      <c r="C46" s="134">
        <v>39.9</v>
      </c>
      <c r="D46" s="134">
        <v>2.9</v>
      </c>
      <c r="E46" s="134">
        <v>10.4</v>
      </c>
      <c r="F46" s="134">
        <v>18.1</v>
      </c>
      <c r="G46" s="134">
        <v>14.7</v>
      </c>
      <c r="H46" s="134">
        <v>8.5</v>
      </c>
      <c r="I46" s="134">
        <v>4.8</v>
      </c>
      <c r="J46" s="135">
        <v>0.7</v>
      </c>
    </row>
    <row r="47" spans="1:9" ht="13.5" customHeight="1">
      <c r="A47" s="177" t="s">
        <v>1837</v>
      </c>
      <c r="B47" s="134"/>
      <c r="C47" s="134"/>
      <c r="D47" s="134"/>
      <c r="E47" s="134"/>
      <c r="F47" s="134"/>
      <c r="G47" s="134"/>
      <c r="H47" s="134"/>
      <c r="I47" s="134"/>
    </row>
    <row r="48" spans="1:10" ht="18" customHeight="1">
      <c r="A48" s="177" t="s">
        <v>2104</v>
      </c>
      <c r="B48" s="134">
        <v>100</v>
      </c>
      <c r="C48" s="134">
        <v>33.8</v>
      </c>
      <c r="D48" s="134">
        <v>1.3</v>
      </c>
      <c r="E48" s="134">
        <v>14.2</v>
      </c>
      <c r="F48" s="134">
        <v>8.1</v>
      </c>
      <c r="G48" s="134">
        <v>26</v>
      </c>
      <c r="H48" s="134">
        <v>9.6</v>
      </c>
      <c r="I48" s="134">
        <v>6.6</v>
      </c>
      <c r="J48" s="135">
        <v>0.4</v>
      </c>
    </row>
    <row r="49" spans="1:3" ht="12" customHeight="1">
      <c r="A49" s="177" t="s">
        <v>641</v>
      </c>
      <c r="B49" s="134"/>
      <c r="C49" s="134"/>
    </row>
  </sheetData>
  <mergeCells count="11">
    <mergeCell ref="A5:A8"/>
    <mergeCell ref="B5:B7"/>
    <mergeCell ref="C5:C7"/>
    <mergeCell ref="D5:D7"/>
    <mergeCell ref="I5:I7"/>
    <mergeCell ref="J5:J7"/>
    <mergeCell ref="B8:J8"/>
    <mergeCell ref="E5:E7"/>
    <mergeCell ref="F5:F7"/>
    <mergeCell ref="G5:G7"/>
    <mergeCell ref="H5:H7"/>
  </mergeCells>
  <printOptions/>
  <pageMargins left="0.7874015748031497" right="0.7480314960629921" top="0.9448818897637796" bottom="0.9448818897637796" header="0.5118110236220472" footer="0.5118110236220472"/>
  <pageSetup horizontalDpi="600" verticalDpi="600" orientation="portrait" paperSize="9" scale="90" r:id="rId1"/>
</worksheet>
</file>

<file path=xl/worksheets/sheet12.xml><?xml version="1.0" encoding="utf-8"?>
<worksheet xmlns="http://schemas.openxmlformats.org/spreadsheetml/2006/main" xmlns:r="http://schemas.openxmlformats.org/officeDocument/2006/relationships">
  <sheetPr transitionEvaluation="1" transitionEntry="1"/>
  <dimension ref="A1:D43"/>
  <sheetViews>
    <sheetView workbookViewId="0" topLeftCell="A13">
      <selection activeCell="D8" sqref="D8"/>
    </sheetView>
  </sheetViews>
  <sheetFormatPr defaultColWidth="11.00390625" defaultRowHeight="12" customHeight="1"/>
  <cols>
    <col min="1" max="1" width="42.57421875" style="141" customWidth="1"/>
    <col min="2" max="2" width="12.140625" style="141" customWidth="1"/>
    <col min="3" max="3" width="16.7109375" style="141" customWidth="1"/>
    <col min="4" max="4" width="17.00390625" style="141" customWidth="1"/>
    <col min="5" max="16384" width="11.00390625" style="141" customWidth="1"/>
  </cols>
  <sheetData>
    <row r="1" s="220" customFormat="1" ht="17.25" customHeight="1">
      <c r="A1" s="222" t="s">
        <v>309</v>
      </c>
    </row>
    <row r="2" s="221" customFormat="1" ht="16.5" customHeight="1">
      <c r="A2" s="221" t="s">
        <v>310</v>
      </c>
    </row>
    <row r="3" s="170" customFormat="1" ht="19.5" customHeight="1">
      <c r="A3" s="170" t="s">
        <v>335</v>
      </c>
    </row>
    <row r="4" spans="1:4" ht="15" customHeight="1">
      <c r="A4" s="219" t="s">
        <v>1296</v>
      </c>
      <c r="B4" s="211"/>
      <c r="C4" s="211"/>
      <c r="D4" s="211"/>
    </row>
    <row r="5" spans="1:4" ht="20.25" customHeight="1">
      <c r="A5" s="412" t="s">
        <v>332</v>
      </c>
      <c r="B5" s="460" t="s">
        <v>2068</v>
      </c>
      <c r="C5" s="424" t="s">
        <v>161</v>
      </c>
      <c r="D5" s="424"/>
    </row>
    <row r="6" spans="1:4" ht="36.75" customHeight="1">
      <c r="A6" s="413"/>
      <c r="B6" s="462"/>
      <c r="C6" s="201" t="s">
        <v>333</v>
      </c>
      <c r="D6" s="201" t="s">
        <v>334</v>
      </c>
    </row>
    <row r="7" spans="1:4" ht="13.5" customHeight="1">
      <c r="A7" s="407"/>
      <c r="B7" s="463" t="s">
        <v>577</v>
      </c>
      <c r="C7" s="463"/>
      <c r="D7" s="463"/>
    </row>
    <row r="8" spans="1:4" s="170" customFormat="1" ht="24" customHeight="1">
      <c r="A8" s="203" t="s">
        <v>1297</v>
      </c>
      <c r="B8" s="214">
        <v>379635</v>
      </c>
      <c r="C8" s="214">
        <v>280564</v>
      </c>
      <c r="D8" s="170">
        <v>99071</v>
      </c>
    </row>
    <row r="9" spans="1:3" s="170" customFormat="1" ht="16.5" customHeight="1">
      <c r="A9" s="203" t="s">
        <v>635</v>
      </c>
      <c r="B9" s="204"/>
      <c r="C9" s="204"/>
    </row>
    <row r="10" spans="1:3" ht="20.25" customHeight="1">
      <c r="A10" s="177" t="s">
        <v>636</v>
      </c>
      <c r="B10" s="202"/>
      <c r="C10" s="202"/>
    </row>
    <row r="11" spans="1:3" ht="12.75">
      <c r="A11" s="177" t="s">
        <v>637</v>
      </c>
      <c r="B11" s="202"/>
      <c r="C11" s="202"/>
    </row>
    <row r="12" spans="1:4" ht="24" customHeight="1">
      <c r="A12" s="177" t="s">
        <v>1298</v>
      </c>
      <c r="B12" s="202">
        <v>6017</v>
      </c>
      <c r="C12" s="202">
        <v>4587</v>
      </c>
      <c r="D12" s="141">
        <v>1430</v>
      </c>
    </row>
    <row r="13" spans="1:3" ht="12.75" customHeight="1">
      <c r="A13" s="177" t="s">
        <v>625</v>
      </c>
      <c r="B13" s="202"/>
      <c r="C13" s="202"/>
    </row>
    <row r="14" spans="1:3" ht="21.75" customHeight="1">
      <c r="A14" s="177" t="s">
        <v>1285</v>
      </c>
      <c r="B14" s="202"/>
      <c r="C14" s="202"/>
    </row>
    <row r="15" spans="1:4" ht="13.5" customHeight="1">
      <c r="A15" s="177" t="s">
        <v>1299</v>
      </c>
      <c r="B15" s="202">
        <v>301806</v>
      </c>
      <c r="C15" s="202">
        <v>223032</v>
      </c>
      <c r="D15" s="141">
        <v>78774</v>
      </c>
    </row>
    <row r="16" spans="1:3" ht="16.5" customHeight="1">
      <c r="A16" s="177" t="s">
        <v>1300</v>
      </c>
      <c r="B16" s="202"/>
      <c r="C16" s="202"/>
    </row>
    <row r="17" spans="1:4" ht="18.75" customHeight="1">
      <c r="A17" s="177" t="s">
        <v>1301</v>
      </c>
      <c r="B17" s="202">
        <v>58921</v>
      </c>
      <c r="C17" s="202">
        <v>42915</v>
      </c>
      <c r="D17" s="141">
        <v>16006</v>
      </c>
    </row>
    <row r="18" spans="1:3" ht="16.5" customHeight="1">
      <c r="A18" s="177" t="s">
        <v>629</v>
      </c>
      <c r="B18" s="202"/>
      <c r="C18" s="202"/>
    </row>
    <row r="19" spans="1:3" ht="15" customHeight="1">
      <c r="A19" s="177" t="s">
        <v>630</v>
      </c>
      <c r="B19" s="202"/>
      <c r="C19" s="202"/>
    </row>
    <row r="20" spans="1:4" ht="15" customHeight="1">
      <c r="A20" s="177" t="s">
        <v>1302</v>
      </c>
      <c r="B20" s="202">
        <v>9880</v>
      </c>
      <c r="C20" s="202">
        <v>7644</v>
      </c>
      <c r="D20" s="141">
        <v>2236</v>
      </c>
    </row>
    <row r="21" spans="1:3" ht="15" customHeight="1">
      <c r="A21" s="177" t="s">
        <v>631</v>
      </c>
      <c r="B21" s="202"/>
      <c r="C21" s="202"/>
    </row>
    <row r="22" spans="1:4" s="170" customFormat="1" ht="23.25" customHeight="1">
      <c r="A22" s="203" t="s">
        <v>1303</v>
      </c>
      <c r="B22" s="204">
        <v>16868</v>
      </c>
      <c r="C22" s="204">
        <v>12174</v>
      </c>
      <c r="D22" s="170">
        <v>4694</v>
      </c>
    </row>
    <row r="23" spans="1:3" ht="16.5" customHeight="1">
      <c r="A23" s="177" t="s">
        <v>632</v>
      </c>
      <c r="B23" s="202"/>
      <c r="C23" s="202"/>
    </row>
    <row r="24" spans="1:4" ht="19.5" customHeight="1">
      <c r="A24" s="177" t="s">
        <v>1304</v>
      </c>
      <c r="B24" s="202">
        <v>12435</v>
      </c>
      <c r="C24" s="202">
        <v>9464</v>
      </c>
      <c r="D24" s="141">
        <v>2971</v>
      </c>
    </row>
    <row r="25" spans="1:3" ht="12.75" customHeight="1">
      <c r="A25" s="177" t="s">
        <v>639</v>
      </c>
      <c r="B25" s="202"/>
      <c r="C25" s="202"/>
    </row>
    <row r="26" spans="1:4" ht="22.5" customHeight="1">
      <c r="A26" s="177" t="s">
        <v>1305</v>
      </c>
      <c r="B26" s="202">
        <v>2623</v>
      </c>
      <c r="C26" s="202">
        <v>1480</v>
      </c>
      <c r="D26" s="141">
        <v>1143</v>
      </c>
    </row>
    <row r="27" spans="1:3" ht="12.75" customHeight="1">
      <c r="A27" s="177" t="s">
        <v>640</v>
      </c>
      <c r="B27" s="202"/>
      <c r="C27" s="202"/>
    </row>
    <row r="28" spans="1:4" ht="15" customHeight="1">
      <c r="A28" s="177" t="s">
        <v>1306</v>
      </c>
      <c r="B28" s="202">
        <v>1810</v>
      </c>
      <c r="C28" s="202">
        <v>1230</v>
      </c>
      <c r="D28" s="141">
        <v>580</v>
      </c>
    </row>
    <row r="29" spans="1:3" ht="12.75" customHeight="1">
      <c r="A29" s="177" t="s">
        <v>641</v>
      </c>
      <c r="B29" s="202"/>
      <c r="C29" s="202"/>
    </row>
    <row r="30" spans="1:4" s="170" customFormat="1" ht="27.75" customHeight="1">
      <c r="A30" s="203" t="s">
        <v>1307</v>
      </c>
      <c r="B30" s="204">
        <v>362767</v>
      </c>
      <c r="C30" s="204">
        <v>268390</v>
      </c>
      <c r="D30" s="170">
        <v>94377</v>
      </c>
    </row>
    <row r="31" spans="1:3" ht="16.5" customHeight="1">
      <c r="A31" s="177" t="s">
        <v>633</v>
      </c>
      <c r="B31" s="202"/>
      <c r="C31" s="202"/>
    </row>
    <row r="32" spans="1:4" ht="18.75" customHeight="1">
      <c r="A32" s="177" t="s">
        <v>1308</v>
      </c>
      <c r="B32" s="202">
        <v>313185</v>
      </c>
      <c r="C32" s="202">
        <v>238126</v>
      </c>
      <c r="D32" s="141">
        <v>75059</v>
      </c>
    </row>
    <row r="33" spans="1:3" ht="16.5" customHeight="1">
      <c r="A33" s="177" t="s">
        <v>644</v>
      </c>
      <c r="B33" s="202"/>
      <c r="C33" s="202"/>
    </row>
    <row r="34" spans="1:4" ht="15" customHeight="1">
      <c r="A34" s="177" t="s">
        <v>1309</v>
      </c>
      <c r="B34" s="202">
        <v>1170</v>
      </c>
      <c r="C34" s="202">
        <v>800</v>
      </c>
      <c r="D34" s="141">
        <v>370</v>
      </c>
    </row>
    <row r="35" spans="1:3" ht="13.5" customHeight="1">
      <c r="A35" s="177" t="s">
        <v>1834</v>
      </c>
      <c r="B35" s="202"/>
      <c r="C35" s="202"/>
    </row>
    <row r="36" spans="1:4" ht="16.5" customHeight="1">
      <c r="A36" s="177" t="s">
        <v>1310</v>
      </c>
      <c r="B36" s="202">
        <v>238908</v>
      </c>
      <c r="C36" s="202">
        <v>184887</v>
      </c>
      <c r="D36" s="141">
        <v>54021</v>
      </c>
    </row>
    <row r="37" spans="1:3" ht="13.5" customHeight="1">
      <c r="A37" s="177" t="s">
        <v>1835</v>
      </c>
      <c r="B37" s="202"/>
      <c r="C37" s="202"/>
    </row>
    <row r="38" spans="1:4" ht="16.5" customHeight="1">
      <c r="A38" s="177" t="s">
        <v>1311</v>
      </c>
      <c r="B38" s="202">
        <v>73107</v>
      </c>
      <c r="C38" s="202">
        <v>52439</v>
      </c>
      <c r="D38" s="141">
        <v>20668</v>
      </c>
    </row>
    <row r="39" spans="1:3" ht="13.5" customHeight="1">
      <c r="A39" s="177" t="s">
        <v>1836</v>
      </c>
      <c r="B39" s="202"/>
      <c r="C39" s="202"/>
    </row>
    <row r="40" spans="1:4" ht="21" customHeight="1">
      <c r="A40" s="177" t="s">
        <v>1312</v>
      </c>
      <c r="B40" s="202">
        <v>31419</v>
      </c>
      <c r="C40" s="202">
        <v>17476</v>
      </c>
      <c r="D40" s="141">
        <v>13943</v>
      </c>
    </row>
    <row r="41" spans="1:3" ht="16.5" customHeight="1">
      <c r="A41" s="177" t="s">
        <v>1837</v>
      </c>
      <c r="B41" s="202"/>
      <c r="C41" s="202"/>
    </row>
    <row r="42" spans="1:4" ht="19.5" customHeight="1">
      <c r="A42" s="177" t="s">
        <v>1313</v>
      </c>
      <c r="B42" s="202">
        <v>18163</v>
      </c>
      <c r="C42" s="202">
        <v>12788</v>
      </c>
      <c r="D42" s="141">
        <v>5375</v>
      </c>
    </row>
    <row r="43" spans="1:3" ht="16.5" customHeight="1">
      <c r="A43" s="177" t="s">
        <v>641</v>
      </c>
      <c r="B43" s="202"/>
      <c r="C43" s="202"/>
    </row>
    <row r="45" ht="12.75" customHeight="1"/>
    <row r="46" ht="12.75"/>
  </sheetData>
  <mergeCells count="4">
    <mergeCell ref="A5:A7"/>
    <mergeCell ref="B5:B6"/>
    <mergeCell ref="C5:D5"/>
    <mergeCell ref="B7:D7"/>
  </mergeCells>
  <printOptions gridLines="1"/>
  <pageMargins left="0.7874015748031497" right="0.984251968503937" top="0.7874015748031497" bottom="0.7874015748031497" header="0.5118110236220472" footer="0.5118110236220472"/>
  <pageSetup horizontalDpi="120" verticalDpi="120" orientation="portrait" paperSize="9" r:id="rId1"/>
</worksheet>
</file>

<file path=xl/worksheets/sheet13.xml><?xml version="1.0" encoding="utf-8"?>
<worksheet xmlns="http://schemas.openxmlformats.org/spreadsheetml/2006/main" xmlns:r="http://schemas.openxmlformats.org/officeDocument/2006/relationships">
  <sheetPr transitionEvaluation="1" transitionEntry="1"/>
  <dimension ref="A2:G45"/>
  <sheetViews>
    <sheetView workbookViewId="0" topLeftCell="A13">
      <selection activeCell="E3" sqref="E3"/>
    </sheetView>
  </sheetViews>
  <sheetFormatPr defaultColWidth="11.00390625" defaultRowHeight="12" customHeight="1"/>
  <cols>
    <col min="1" max="1" width="28.7109375" style="141" customWidth="1"/>
    <col min="2" max="2" width="10.28125" style="141" customWidth="1"/>
    <col min="3" max="3" width="10.00390625" style="141" customWidth="1"/>
    <col min="4" max="4" width="9.00390625" style="141" customWidth="1"/>
    <col min="5" max="5" width="10.140625" style="141" customWidth="1"/>
    <col min="6" max="6" width="14.8515625" style="141" customWidth="1"/>
    <col min="7" max="7" width="9.140625" style="141" customWidth="1"/>
    <col min="8" max="8" width="11.421875" style="141" customWidth="1"/>
    <col min="9" max="16384" width="11.00390625" style="141" customWidth="1"/>
  </cols>
  <sheetData>
    <row r="1" ht="12.75"/>
    <row r="2" s="170" customFormat="1" ht="15.75" customHeight="1">
      <c r="A2" s="170" t="s">
        <v>336</v>
      </c>
    </row>
    <row r="3" spans="1:7" s="218" customFormat="1" ht="15" customHeight="1">
      <c r="A3" s="219" t="s">
        <v>1314</v>
      </c>
      <c r="B3" s="219"/>
      <c r="C3" s="219"/>
      <c r="D3" s="219"/>
      <c r="E3" s="219"/>
      <c r="F3" s="219"/>
      <c r="G3" s="219"/>
    </row>
    <row r="4" spans="1:7" ht="10.5" customHeight="1">
      <c r="A4" s="412" t="s">
        <v>578</v>
      </c>
      <c r="B4" s="460" t="s">
        <v>579</v>
      </c>
      <c r="C4" s="460" t="s">
        <v>580</v>
      </c>
      <c r="D4" s="460" t="s">
        <v>581</v>
      </c>
      <c r="E4" s="460" t="s">
        <v>1315</v>
      </c>
      <c r="F4" s="460" t="s">
        <v>582</v>
      </c>
      <c r="G4" s="401" t="s">
        <v>583</v>
      </c>
    </row>
    <row r="5" spans="1:7" ht="11.25" customHeight="1">
      <c r="A5" s="413"/>
      <c r="B5" s="461"/>
      <c r="C5" s="461"/>
      <c r="D5" s="461"/>
      <c r="E5" s="461"/>
      <c r="F5" s="462"/>
      <c r="G5" s="402"/>
    </row>
    <row r="6" spans="1:7" ht="70.5" customHeight="1">
      <c r="A6" s="413"/>
      <c r="B6" s="462"/>
      <c r="C6" s="462"/>
      <c r="D6" s="462"/>
      <c r="E6" s="462"/>
      <c r="F6" s="212" t="s">
        <v>584</v>
      </c>
      <c r="G6" s="403"/>
    </row>
    <row r="7" spans="1:7" ht="12.75">
      <c r="A7" s="407"/>
      <c r="B7" s="463" t="s">
        <v>634</v>
      </c>
      <c r="C7" s="463"/>
      <c r="D7" s="463"/>
      <c r="E7" s="463"/>
      <c r="F7" s="463"/>
      <c r="G7" s="463"/>
    </row>
    <row r="8" spans="1:7" ht="27" customHeight="1">
      <c r="A8" s="203" t="s">
        <v>585</v>
      </c>
      <c r="B8" s="214">
        <v>13323750.2</v>
      </c>
      <c r="C8" s="214">
        <v>12724374.9</v>
      </c>
      <c r="D8" s="215">
        <v>9021.3</v>
      </c>
      <c r="E8" s="214">
        <v>585338.1</v>
      </c>
      <c r="F8" s="214">
        <v>572494.4</v>
      </c>
      <c r="G8" s="170">
        <v>5015.9</v>
      </c>
    </row>
    <row r="9" spans="1:6" ht="15.75" customHeight="1">
      <c r="A9" s="177" t="s">
        <v>635</v>
      </c>
      <c r="B9" s="202"/>
      <c r="C9" s="202"/>
      <c r="D9" s="177"/>
      <c r="E9" s="202"/>
      <c r="F9" s="202"/>
    </row>
    <row r="10" spans="1:6" ht="18.75" customHeight="1">
      <c r="A10" s="177" t="s">
        <v>636</v>
      </c>
      <c r="B10" s="202"/>
      <c r="C10" s="202"/>
      <c r="D10" s="177"/>
      <c r="E10" s="202"/>
      <c r="F10" s="202"/>
    </row>
    <row r="11" spans="1:6" ht="13.5" customHeight="1">
      <c r="A11" s="177" t="s">
        <v>637</v>
      </c>
      <c r="B11" s="202"/>
      <c r="C11" s="202"/>
      <c r="D11" s="177"/>
      <c r="E11" s="202"/>
      <c r="F11" s="202"/>
    </row>
    <row r="12" spans="1:7" ht="17.25" customHeight="1">
      <c r="A12" s="177" t="s">
        <v>1316</v>
      </c>
      <c r="B12" s="202">
        <v>197868.8</v>
      </c>
      <c r="C12" s="202">
        <v>187113.8</v>
      </c>
      <c r="D12" s="177">
        <v>92.1</v>
      </c>
      <c r="E12" s="202">
        <v>10612.1</v>
      </c>
      <c r="F12" s="202">
        <v>10612.1</v>
      </c>
      <c r="G12" s="141">
        <v>50.8</v>
      </c>
    </row>
    <row r="13" spans="1:6" ht="16.5" customHeight="1">
      <c r="A13" s="177" t="s">
        <v>625</v>
      </c>
      <c r="B13" s="202"/>
      <c r="C13" s="202"/>
      <c r="D13" s="177"/>
      <c r="E13" s="202"/>
      <c r="F13" s="202"/>
    </row>
    <row r="14" spans="1:6" ht="16.5" customHeight="1">
      <c r="A14" s="177" t="s">
        <v>576</v>
      </c>
      <c r="B14" s="202"/>
      <c r="C14" s="202"/>
      <c r="D14" s="177"/>
      <c r="E14" s="202"/>
      <c r="F14" s="202"/>
    </row>
    <row r="15" spans="1:7" ht="14.25" customHeight="1">
      <c r="A15" s="177" t="s">
        <v>1658</v>
      </c>
      <c r="B15" s="202">
        <v>10699523.9</v>
      </c>
      <c r="C15" s="202">
        <v>10234160.4</v>
      </c>
      <c r="D15" s="177">
        <v>8187.6</v>
      </c>
      <c r="E15" s="202">
        <v>453335.1</v>
      </c>
      <c r="F15" s="202">
        <v>451529.5</v>
      </c>
      <c r="G15" s="141">
        <v>3840.8</v>
      </c>
    </row>
    <row r="16" spans="1:6" ht="16.5" customHeight="1">
      <c r="A16" s="177" t="s">
        <v>1317</v>
      </c>
      <c r="B16" s="202"/>
      <c r="C16" s="202"/>
      <c r="D16" s="177"/>
      <c r="E16" s="202"/>
      <c r="F16" s="202"/>
    </row>
    <row r="17" spans="1:6" ht="16.5" customHeight="1">
      <c r="A17" s="177" t="s">
        <v>1659</v>
      </c>
      <c r="B17" s="202"/>
      <c r="C17" s="202"/>
      <c r="D17" s="177"/>
      <c r="E17" s="202"/>
      <c r="F17" s="202"/>
    </row>
    <row r="18" spans="1:6" ht="19.5" customHeight="1">
      <c r="A18" s="177" t="s">
        <v>1660</v>
      </c>
      <c r="B18" s="202"/>
      <c r="C18" s="202"/>
      <c r="D18" s="177"/>
      <c r="E18" s="202"/>
      <c r="F18" s="202"/>
    </row>
    <row r="19" spans="1:7" ht="16.5" customHeight="1">
      <c r="A19" s="177" t="s">
        <v>1661</v>
      </c>
      <c r="B19" s="202">
        <v>2094801.2</v>
      </c>
      <c r="C19" s="202">
        <v>1989421.3</v>
      </c>
      <c r="D19" s="177">
        <v>642.2</v>
      </c>
      <c r="E19" s="202">
        <v>103730.3</v>
      </c>
      <c r="F19" s="202">
        <v>92692.2</v>
      </c>
      <c r="G19" s="141">
        <v>1007.4</v>
      </c>
    </row>
    <row r="20" spans="1:6" ht="16.5" customHeight="1">
      <c r="A20" s="177" t="s">
        <v>629</v>
      </c>
      <c r="B20" s="202"/>
      <c r="C20" s="202"/>
      <c r="D20" s="177"/>
      <c r="E20" s="202"/>
      <c r="F20" s="202"/>
    </row>
    <row r="21" spans="1:6" ht="16.5" customHeight="1">
      <c r="A21" s="177" t="s">
        <v>630</v>
      </c>
      <c r="B21" s="202"/>
      <c r="C21" s="202"/>
      <c r="D21" s="177"/>
      <c r="E21" s="202"/>
      <c r="F21" s="202"/>
    </row>
    <row r="22" spans="1:7" ht="12.75" customHeight="1">
      <c r="A22" s="177" t="s">
        <v>1318</v>
      </c>
      <c r="B22" s="202">
        <v>236256.6</v>
      </c>
      <c r="C22" s="202">
        <v>223396.8</v>
      </c>
      <c r="D22" s="177">
        <v>93.1</v>
      </c>
      <c r="E22" s="202">
        <v>12658</v>
      </c>
      <c r="F22" s="202">
        <v>12658</v>
      </c>
      <c r="G22" s="141">
        <v>108.7</v>
      </c>
    </row>
    <row r="23" spans="1:6" ht="12.75" customHeight="1">
      <c r="A23" s="177" t="s">
        <v>631</v>
      </c>
      <c r="B23" s="202"/>
      <c r="C23" s="202"/>
      <c r="D23" s="177"/>
      <c r="E23" s="202"/>
      <c r="F23" s="202"/>
    </row>
    <row r="24" spans="1:7" s="170" customFormat="1" ht="23.25" customHeight="1">
      <c r="A24" s="203" t="s">
        <v>1319</v>
      </c>
      <c r="B24" s="204">
        <v>591343.3</v>
      </c>
      <c r="C24" s="204">
        <v>566735</v>
      </c>
      <c r="D24" s="203">
        <v>2370.6</v>
      </c>
      <c r="E24" s="204">
        <v>22130.4</v>
      </c>
      <c r="F24" s="204">
        <v>22120.4</v>
      </c>
      <c r="G24" s="170">
        <v>107.3</v>
      </c>
    </row>
    <row r="25" spans="1:6" ht="12.75" customHeight="1">
      <c r="A25" s="177" t="s">
        <v>632</v>
      </c>
      <c r="B25" s="202"/>
      <c r="C25" s="202"/>
      <c r="D25" s="177"/>
      <c r="E25" s="202"/>
      <c r="F25" s="202"/>
    </row>
    <row r="26" spans="1:7" ht="18.75" customHeight="1">
      <c r="A26" s="177" t="s">
        <v>1320</v>
      </c>
      <c r="B26" s="202">
        <v>425432.1</v>
      </c>
      <c r="C26" s="202">
        <v>409285.9</v>
      </c>
      <c r="D26" s="177">
        <v>2064.6</v>
      </c>
      <c r="E26" s="202">
        <v>13983.1</v>
      </c>
      <c r="F26" s="202">
        <v>13973.1</v>
      </c>
      <c r="G26" s="141">
        <v>98.5</v>
      </c>
    </row>
    <row r="27" spans="1:6" ht="12.75" customHeight="1">
      <c r="A27" s="177" t="s">
        <v>639</v>
      </c>
      <c r="B27" s="202"/>
      <c r="C27" s="202"/>
      <c r="D27" s="177"/>
      <c r="E27" s="202"/>
      <c r="F27" s="202"/>
    </row>
    <row r="28" spans="1:7" ht="18.75" customHeight="1">
      <c r="A28" s="177" t="s">
        <v>1321</v>
      </c>
      <c r="B28" s="202">
        <v>91487.7</v>
      </c>
      <c r="C28" s="202">
        <v>86661.9</v>
      </c>
      <c r="D28" s="177">
        <v>303.5</v>
      </c>
      <c r="E28" s="202">
        <v>4514.8</v>
      </c>
      <c r="F28" s="202">
        <v>4514.8</v>
      </c>
      <c r="G28" s="141">
        <v>7.5</v>
      </c>
    </row>
    <row r="29" spans="1:6" ht="12.75" customHeight="1">
      <c r="A29" s="177" t="s">
        <v>640</v>
      </c>
      <c r="B29" s="202"/>
      <c r="C29" s="202"/>
      <c r="D29" s="177"/>
      <c r="E29" s="202"/>
      <c r="F29" s="202"/>
    </row>
    <row r="30" spans="1:7" ht="20.25" customHeight="1">
      <c r="A30" s="177" t="s">
        <v>1322</v>
      </c>
      <c r="B30" s="202">
        <v>74423.5</v>
      </c>
      <c r="C30" s="202">
        <v>70787.2</v>
      </c>
      <c r="D30" s="177">
        <v>2.5</v>
      </c>
      <c r="E30" s="202">
        <v>3632.5</v>
      </c>
      <c r="F30" s="202">
        <v>3632.5</v>
      </c>
      <c r="G30" s="141">
        <v>1.3</v>
      </c>
    </row>
    <row r="31" spans="1:6" ht="12.75" customHeight="1">
      <c r="A31" s="177" t="s">
        <v>641</v>
      </c>
      <c r="B31" s="202"/>
      <c r="C31" s="202"/>
      <c r="D31" s="177"/>
      <c r="E31" s="202"/>
      <c r="F31" s="202"/>
    </row>
    <row r="32" spans="1:7" ht="23.25" customHeight="1">
      <c r="A32" s="203" t="s">
        <v>479</v>
      </c>
      <c r="B32" s="204">
        <v>12732406.899999999</v>
      </c>
      <c r="C32" s="204">
        <v>12157639.9</v>
      </c>
      <c r="D32" s="203">
        <v>6650.7</v>
      </c>
      <c r="E32" s="204">
        <v>563207.7</v>
      </c>
      <c r="F32" s="204">
        <v>550374</v>
      </c>
      <c r="G32" s="170">
        <v>4908.6</v>
      </c>
    </row>
    <row r="33" spans="1:6" ht="12.75" customHeight="1">
      <c r="A33" s="177" t="s">
        <v>633</v>
      </c>
      <c r="B33" s="202"/>
      <c r="C33" s="202"/>
      <c r="D33" s="177"/>
      <c r="E33" s="202"/>
      <c r="F33" s="202"/>
    </row>
    <row r="34" spans="1:7" ht="20.25" customHeight="1">
      <c r="A34" s="177" t="s">
        <v>1323</v>
      </c>
      <c r="B34" s="202">
        <v>9796626.399999999</v>
      </c>
      <c r="C34" s="202">
        <v>9318634.6</v>
      </c>
      <c r="D34" s="177">
        <v>6447.6</v>
      </c>
      <c r="E34" s="202">
        <v>467081.6</v>
      </c>
      <c r="F34" s="202">
        <v>465183.5</v>
      </c>
      <c r="G34" s="141">
        <v>4462.6</v>
      </c>
    </row>
    <row r="35" spans="1:6" ht="13.5" customHeight="1">
      <c r="A35" s="177" t="s">
        <v>644</v>
      </c>
      <c r="B35" s="202"/>
      <c r="C35" s="202"/>
      <c r="D35" s="177"/>
      <c r="E35" s="202"/>
      <c r="F35" s="202"/>
    </row>
    <row r="36" spans="1:7" ht="18.75" customHeight="1">
      <c r="A36" s="177" t="s">
        <v>1324</v>
      </c>
      <c r="B36" s="202">
        <v>35087.5</v>
      </c>
      <c r="C36" s="202">
        <v>33369.1</v>
      </c>
      <c r="D36" s="177">
        <v>517.9</v>
      </c>
      <c r="E36" s="202">
        <v>1183.2</v>
      </c>
      <c r="F36" s="202">
        <v>1183.2</v>
      </c>
      <c r="G36" s="141">
        <v>17.3</v>
      </c>
    </row>
    <row r="37" spans="1:6" ht="12.75" customHeight="1">
      <c r="A37" s="177" t="s">
        <v>1834</v>
      </c>
      <c r="B37" s="202"/>
      <c r="C37" s="202"/>
      <c r="D37" s="177"/>
      <c r="E37" s="202"/>
      <c r="F37" s="202"/>
    </row>
    <row r="38" spans="1:7" ht="15" customHeight="1">
      <c r="A38" s="177" t="s">
        <v>228</v>
      </c>
      <c r="B38" s="202">
        <v>6897840.800000001</v>
      </c>
      <c r="C38" s="202">
        <v>6555296.7</v>
      </c>
      <c r="D38" s="177">
        <v>3174</v>
      </c>
      <c r="E38" s="202">
        <v>335450.9</v>
      </c>
      <c r="F38" s="202">
        <v>334208.6</v>
      </c>
      <c r="G38" s="141">
        <v>3919.2</v>
      </c>
    </row>
    <row r="39" spans="1:6" ht="12.75" customHeight="1">
      <c r="A39" s="177" t="s">
        <v>1835</v>
      </c>
      <c r="B39" s="202"/>
      <c r="C39" s="202"/>
      <c r="D39" s="177"/>
      <c r="E39" s="202"/>
      <c r="F39" s="202"/>
    </row>
    <row r="40" spans="1:7" ht="16.5" customHeight="1">
      <c r="A40" s="177" t="s">
        <v>229</v>
      </c>
      <c r="B40" s="202">
        <v>2863698.1</v>
      </c>
      <c r="C40" s="202">
        <v>2729968.8</v>
      </c>
      <c r="D40" s="177">
        <v>2755.7</v>
      </c>
      <c r="E40" s="202">
        <v>130447.5</v>
      </c>
      <c r="F40" s="202">
        <v>129791.7</v>
      </c>
      <c r="G40" s="141">
        <v>526.1</v>
      </c>
    </row>
    <row r="41" spans="1:6" ht="12.75" customHeight="1">
      <c r="A41" s="177" t="s">
        <v>1836</v>
      </c>
      <c r="B41" s="202"/>
      <c r="C41" s="202"/>
      <c r="D41" s="177"/>
      <c r="E41" s="202"/>
      <c r="F41" s="202"/>
    </row>
    <row r="42" spans="1:7" ht="16.5" customHeight="1">
      <c r="A42" s="177" t="s">
        <v>230</v>
      </c>
      <c r="B42" s="202">
        <v>2026084.7</v>
      </c>
      <c r="C42" s="202">
        <v>1961026.5</v>
      </c>
      <c r="D42" s="177">
        <v>197.5</v>
      </c>
      <c r="E42" s="202">
        <v>64552.8</v>
      </c>
      <c r="F42" s="202">
        <v>53832.8</v>
      </c>
      <c r="G42" s="141">
        <v>307.9</v>
      </c>
    </row>
    <row r="43" spans="1:6" ht="12.75" customHeight="1">
      <c r="A43" s="177" t="s">
        <v>1837</v>
      </c>
      <c r="B43" s="202"/>
      <c r="C43" s="202"/>
      <c r="D43" s="177"/>
      <c r="E43" s="202"/>
      <c r="F43" s="202"/>
    </row>
    <row r="44" spans="1:7" ht="18" customHeight="1">
      <c r="A44" s="177" t="s">
        <v>1322</v>
      </c>
      <c r="B44" s="202">
        <v>909695.8</v>
      </c>
      <c r="C44" s="141">
        <v>877978.8</v>
      </c>
      <c r="D44" s="177">
        <v>5.6</v>
      </c>
      <c r="E44" s="202">
        <v>31573.3</v>
      </c>
      <c r="F44" s="202">
        <v>31357.7</v>
      </c>
      <c r="G44" s="141">
        <v>138.1</v>
      </c>
    </row>
    <row r="45" spans="1:4" ht="12" customHeight="1">
      <c r="A45" s="177" t="s">
        <v>641</v>
      </c>
      <c r="D45" s="177"/>
    </row>
  </sheetData>
  <mergeCells count="8">
    <mergeCell ref="E4:E6"/>
    <mergeCell ref="F4:F5"/>
    <mergeCell ref="G4:G6"/>
    <mergeCell ref="B7:G7"/>
    <mergeCell ref="A4:A7"/>
    <mergeCell ref="B4:B6"/>
    <mergeCell ref="C4:C6"/>
    <mergeCell ref="D4:D6"/>
  </mergeCells>
  <printOptions gridLines="1"/>
  <pageMargins left="0.984251968503937" right="0.7874015748031497" top="0.7874015748031497" bottom="0.7874015748031497" header="0" footer="0"/>
  <pageSetup horizontalDpi="120" verticalDpi="120" orientation="portrait" paperSize="9" scale="98" r:id="rId1"/>
</worksheet>
</file>

<file path=xl/worksheets/sheet14.xml><?xml version="1.0" encoding="utf-8"?>
<worksheet xmlns="http://schemas.openxmlformats.org/spreadsheetml/2006/main" xmlns:r="http://schemas.openxmlformats.org/officeDocument/2006/relationships">
  <sheetPr transitionEvaluation="1" transitionEntry="1"/>
  <dimension ref="A2:F47"/>
  <sheetViews>
    <sheetView workbookViewId="0" topLeftCell="A13">
      <selection activeCell="A2" sqref="A2"/>
    </sheetView>
  </sheetViews>
  <sheetFormatPr defaultColWidth="11.00390625" defaultRowHeight="12" customHeight="1"/>
  <cols>
    <col min="1" max="1" width="28.8515625" style="10" customWidth="1"/>
    <col min="2" max="2" width="13.140625" style="10" customWidth="1"/>
    <col min="3" max="3" width="10.00390625" style="10" customWidth="1"/>
    <col min="4" max="4" width="13.00390625" style="10" customWidth="1"/>
    <col min="5" max="5" width="12.00390625" style="10" customWidth="1"/>
    <col min="6" max="6" width="14.7109375" style="10" customWidth="1"/>
    <col min="7" max="8" width="13.421875" style="10" customWidth="1"/>
    <col min="9" max="9" width="10.00390625" style="10" customWidth="1"/>
    <col min="10" max="10" width="10.7109375" style="10" customWidth="1"/>
    <col min="11" max="16384" width="11.00390625" style="10" customWidth="1"/>
  </cols>
  <sheetData>
    <row r="1" ht="12.75"/>
    <row r="2" s="170" customFormat="1" ht="19.5" customHeight="1">
      <c r="A2" s="170" t="s">
        <v>337</v>
      </c>
    </row>
    <row r="3" spans="1:6" s="141" customFormat="1" ht="17.25" customHeight="1">
      <c r="A3" s="218" t="s">
        <v>586</v>
      </c>
      <c r="B3" s="211"/>
      <c r="C3" s="211"/>
      <c r="D3" s="211"/>
      <c r="E3" s="211"/>
      <c r="F3" s="211"/>
    </row>
    <row r="4" spans="1:6" s="141" customFormat="1" ht="16.5" customHeight="1">
      <c r="A4" s="412" t="s">
        <v>578</v>
      </c>
      <c r="B4" s="460" t="s">
        <v>587</v>
      </c>
      <c r="C4" s="415" t="s">
        <v>588</v>
      </c>
      <c r="D4" s="412"/>
      <c r="E4" s="460" t="s">
        <v>589</v>
      </c>
      <c r="F4" s="401" t="s">
        <v>590</v>
      </c>
    </row>
    <row r="5" spans="1:6" s="141" customFormat="1" ht="15.75" customHeight="1">
      <c r="A5" s="413"/>
      <c r="B5" s="461"/>
      <c r="C5" s="406"/>
      <c r="D5" s="407"/>
      <c r="E5" s="461"/>
      <c r="F5" s="402"/>
    </row>
    <row r="6" spans="1:6" s="141" customFormat="1" ht="13.5" customHeight="1">
      <c r="A6" s="413"/>
      <c r="B6" s="461"/>
      <c r="C6" s="460" t="s">
        <v>591</v>
      </c>
      <c r="D6" s="460" t="s">
        <v>592</v>
      </c>
      <c r="E6" s="461"/>
      <c r="F6" s="402"/>
    </row>
    <row r="7" spans="1:6" s="141" customFormat="1" ht="12" customHeight="1">
      <c r="A7" s="413"/>
      <c r="B7" s="461"/>
      <c r="C7" s="461"/>
      <c r="D7" s="461"/>
      <c r="E7" s="461"/>
      <c r="F7" s="402"/>
    </row>
    <row r="8" spans="1:6" s="141" customFormat="1" ht="47.25" customHeight="1">
      <c r="A8" s="477"/>
      <c r="B8" s="462"/>
      <c r="C8" s="462"/>
      <c r="D8" s="462"/>
      <c r="E8" s="462"/>
      <c r="F8" s="403"/>
    </row>
    <row r="9" spans="1:6" s="141" customFormat="1" ht="12" customHeight="1">
      <c r="A9" s="478"/>
      <c r="B9" s="424" t="s">
        <v>160</v>
      </c>
      <c r="C9" s="424"/>
      <c r="D9" s="424"/>
      <c r="E9" s="424"/>
      <c r="F9" s="424"/>
    </row>
    <row r="10" spans="1:6" ht="21.75" customHeight="1">
      <c r="A10" s="144" t="s">
        <v>611</v>
      </c>
      <c r="B10" s="145">
        <v>12095894.3</v>
      </c>
      <c r="C10" s="142">
        <v>7206366.899999999</v>
      </c>
      <c r="D10" s="142">
        <v>4889527.4</v>
      </c>
      <c r="E10" s="142">
        <v>12086873</v>
      </c>
      <c r="F10" s="146">
        <v>10203521.4</v>
      </c>
    </row>
    <row r="11" spans="1:6" ht="12" customHeight="1">
      <c r="A11" s="143" t="s">
        <v>635</v>
      </c>
      <c r="B11" s="147"/>
      <c r="C11" s="147"/>
      <c r="D11" s="147"/>
      <c r="E11" s="147"/>
      <c r="F11" s="148"/>
    </row>
    <row r="12" spans="1:6" ht="18.75" customHeight="1">
      <c r="A12" s="149" t="s">
        <v>636</v>
      </c>
      <c r="B12" s="147"/>
      <c r="C12" s="147"/>
      <c r="D12" s="147"/>
      <c r="E12" s="147"/>
      <c r="F12" s="148"/>
    </row>
    <row r="13" spans="1:6" ht="12" customHeight="1">
      <c r="A13" s="150" t="s">
        <v>637</v>
      </c>
      <c r="B13" s="151"/>
      <c r="C13" s="151"/>
      <c r="D13" s="151"/>
      <c r="E13" s="151"/>
      <c r="F13" s="152"/>
    </row>
    <row r="14" spans="1:6" ht="18.75" customHeight="1">
      <c r="A14" s="149" t="s">
        <v>612</v>
      </c>
      <c r="B14" s="133">
        <v>177362.3</v>
      </c>
      <c r="C14" s="151">
        <v>112830.6</v>
      </c>
      <c r="D14" s="151">
        <v>64531.7</v>
      </c>
      <c r="E14" s="151">
        <v>177270.2</v>
      </c>
      <c r="F14" s="152">
        <v>149121.2</v>
      </c>
    </row>
    <row r="15" spans="1:6" ht="12" customHeight="1">
      <c r="A15" s="153" t="s">
        <v>625</v>
      </c>
      <c r="B15" s="151"/>
      <c r="C15" s="151"/>
      <c r="D15" s="151"/>
      <c r="E15" s="151"/>
      <c r="F15" s="152"/>
    </row>
    <row r="16" spans="1:6" ht="18.75" customHeight="1">
      <c r="A16" s="149" t="s">
        <v>576</v>
      </c>
      <c r="B16" s="154"/>
      <c r="C16" s="154"/>
      <c r="D16" s="155"/>
      <c r="E16" s="151"/>
      <c r="F16" s="152"/>
    </row>
    <row r="17" spans="1:6" ht="12" customHeight="1">
      <c r="A17" s="156" t="s">
        <v>613</v>
      </c>
      <c r="B17" s="133">
        <v>9853996</v>
      </c>
      <c r="C17" s="151">
        <v>5805452</v>
      </c>
      <c r="D17" s="151">
        <v>4048544</v>
      </c>
      <c r="E17" s="151">
        <v>9845808.4</v>
      </c>
      <c r="F17" s="152">
        <v>8322039.3</v>
      </c>
    </row>
    <row r="18" spans="1:6" ht="12.75" customHeight="1">
      <c r="A18" s="157" t="s">
        <v>614</v>
      </c>
      <c r="B18" s="151"/>
      <c r="C18" s="151"/>
      <c r="D18" s="151"/>
      <c r="E18" s="151"/>
      <c r="F18" s="152"/>
    </row>
    <row r="19" spans="1:6" ht="12.75" customHeight="1">
      <c r="A19" s="158" t="s">
        <v>627</v>
      </c>
      <c r="B19" s="151"/>
      <c r="C19" s="151"/>
      <c r="D19" s="151"/>
      <c r="E19" s="151"/>
      <c r="F19" s="152"/>
    </row>
    <row r="20" spans="1:6" ht="18.75" customHeight="1">
      <c r="A20" s="149" t="s">
        <v>1660</v>
      </c>
      <c r="B20" s="151"/>
      <c r="C20" s="151"/>
      <c r="D20" s="151"/>
      <c r="E20" s="151"/>
      <c r="F20" s="152"/>
    </row>
    <row r="21" spans="1:6" ht="12.75">
      <c r="A21" s="159" t="s">
        <v>1661</v>
      </c>
      <c r="B21" s="133">
        <v>1759341</v>
      </c>
      <c r="C21" s="160">
        <v>1084433</v>
      </c>
      <c r="D21" s="160">
        <v>674908</v>
      </c>
      <c r="E21" s="160">
        <v>1758698.8</v>
      </c>
      <c r="F21" s="161">
        <v>1476367.4</v>
      </c>
    </row>
    <row r="22" spans="1:6" ht="12.75">
      <c r="A22" s="162" t="s">
        <v>629</v>
      </c>
      <c r="B22" s="151"/>
      <c r="C22" s="151"/>
      <c r="D22" s="151"/>
      <c r="E22" s="151"/>
      <c r="F22" s="152"/>
    </row>
    <row r="23" spans="1:6" ht="21.75" customHeight="1">
      <c r="A23" s="149" t="s">
        <v>630</v>
      </c>
      <c r="B23" s="151"/>
      <c r="C23" s="151"/>
      <c r="D23" s="151"/>
      <c r="E23" s="151"/>
      <c r="F23" s="152"/>
    </row>
    <row r="24" spans="1:6" ht="12.75">
      <c r="A24" s="159" t="s">
        <v>615</v>
      </c>
      <c r="B24" s="133">
        <v>215504.5</v>
      </c>
      <c r="C24" s="151">
        <v>141512.6</v>
      </c>
      <c r="D24" s="151">
        <v>73991.9</v>
      </c>
      <c r="E24" s="151">
        <v>215411.4</v>
      </c>
      <c r="F24" s="152">
        <v>180619.8</v>
      </c>
    </row>
    <row r="25" spans="1:6" ht="12.75">
      <c r="A25" s="163" t="s">
        <v>631</v>
      </c>
      <c r="B25" s="164"/>
      <c r="C25" s="147"/>
      <c r="D25" s="147"/>
      <c r="E25" s="147"/>
      <c r="F25" s="148"/>
    </row>
    <row r="26" spans="1:6" ht="19.5" customHeight="1">
      <c r="A26" s="165" t="s">
        <v>616</v>
      </c>
      <c r="B26" s="145">
        <v>559066.5</v>
      </c>
      <c r="C26" s="145">
        <v>346071.2</v>
      </c>
      <c r="D26" s="145">
        <v>212995.3</v>
      </c>
      <c r="E26" s="145">
        <v>556695.9</v>
      </c>
      <c r="F26" s="166">
        <v>469951.9</v>
      </c>
    </row>
    <row r="27" spans="1:6" ht="12.75" customHeight="1">
      <c r="A27" s="167" t="s">
        <v>632</v>
      </c>
      <c r="B27" s="145"/>
      <c r="C27" s="145"/>
      <c r="D27" s="145"/>
      <c r="E27" s="145"/>
      <c r="F27" s="166"/>
    </row>
    <row r="28" spans="1:6" ht="17.25" customHeight="1">
      <c r="A28" s="141" t="s">
        <v>617</v>
      </c>
      <c r="B28" s="151">
        <v>405464.2</v>
      </c>
      <c r="C28" s="151">
        <v>268639.7</v>
      </c>
      <c r="D28" s="151">
        <v>136824.5</v>
      </c>
      <c r="E28" s="151">
        <v>403399.6</v>
      </c>
      <c r="F28" s="152">
        <v>340913.6</v>
      </c>
    </row>
    <row r="29" spans="1:6" ht="12.75" customHeight="1">
      <c r="A29" s="168" t="s">
        <v>639</v>
      </c>
      <c r="B29" s="151"/>
      <c r="C29" s="151"/>
      <c r="D29" s="151"/>
      <c r="E29" s="151"/>
      <c r="F29" s="152"/>
    </row>
    <row r="30" spans="1:6" ht="18" customHeight="1">
      <c r="A30" s="149" t="s">
        <v>618</v>
      </c>
      <c r="B30" s="151">
        <v>86797.2</v>
      </c>
      <c r="C30" s="151">
        <v>40418.8</v>
      </c>
      <c r="D30" s="151">
        <v>46378.4</v>
      </c>
      <c r="E30" s="151">
        <v>86493.7</v>
      </c>
      <c r="F30" s="152">
        <v>72950.9</v>
      </c>
    </row>
    <row r="31" spans="1:6" ht="12.75" customHeight="1">
      <c r="A31" s="169" t="s">
        <v>640</v>
      </c>
      <c r="B31" s="151"/>
      <c r="C31" s="151"/>
      <c r="D31" s="151"/>
      <c r="E31" s="151"/>
      <c r="F31" s="152"/>
    </row>
    <row r="32" spans="1:6" ht="16.5" customHeight="1">
      <c r="A32" s="149" t="s">
        <v>1322</v>
      </c>
      <c r="B32" s="151">
        <v>66805.1</v>
      </c>
      <c r="C32" s="151">
        <v>37012.7</v>
      </c>
      <c r="D32" s="151">
        <v>29792.4</v>
      </c>
      <c r="E32" s="151">
        <v>66802.6</v>
      </c>
      <c r="F32" s="152">
        <v>56087.4</v>
      </c>
    </row>
    <row r="33" spans="1:6" ht="12.75">
      <c r="A33" s="163" t="s">
        <v>641</v>
      </c>
      <c r="B33" s="147"/>
      <c r="C33" s="147"/>
      <c r="D33" s="147"/>
      <c r="E33" s="147"/>
      <c r="F33" s="148"/>
    </row>
    <row r="34" spans="1:6" ht="22.5" customHeight="1">
      <c r="A34" s="170" t="s">
        <v>619</v>
      </c>
      <c r="B34" s="145">
        <v>11536827.8</v>
      </c>
      <c r="C34" s="145">
        <v>6860295.7</v>
      </c>
      <c r="D34" s="145">
        <v>4676532.1</v>
      </c>
      <c r="E34" s="145">
        <v>11530177.1</v>
      </c>
      <c r="F34" s="166">
        <v>9733569.5</v>
      </c>
    </row>
    <row r="35" spans="1:6" ht="12.75" customHeight="1">
      <c r="A35" s="171" t="s">
        <v>633</v>
      </c>
      <c r="B35" s="172"/>
      <c r="C35" s="145"/>
      <c r="D35" s="145"/>
      <c r="E35" s="145"/>
      <c r="F35" s="166"/>
    </row>
    <row r="36" spans="1:6" ht="16.5" customHeight="1">
      <c r="A36" s="141" t="s">
        <v>620</v>
      </c>
      <c r="B36" s="151">
        <v>8980972.7</v>
      </c>
      <c r="C36" s="151">
        <v>5718919.2</v>
      </c>
      <c r="D36" s="151">
        <v>3262053.5</v>
      </c>
      <c r="E36" s="151">
        <v>8974525.1</v>
      </c>
      <c r="F36" s="152">
        <v>7550614</v>
      </c>
    </row>
    <row r="37" spans="1:6" ht="12.75" customHeight="1">
      <c r="A37" s="173" t="s">
        <v>644</v>
      </c>
      <c r="B37" s="151"/>
      <c r="C37" s="151"/>
      <c r="D37" s="151"/>
      <c r="E37" s="151"/>
      <c r="F37" s="152"/>
    </row>
    <row r="38" spans="1:6" ht="18" customHeight="1">
      <c r="A38" s="141" t="s">
        <v>621</v>
      </c>
      <c r="B38" s="151">
        <v>33700.2</v>
      </c>
      <c r="C38" s="151">
        <v>18001.7</v>
      </c>
      <c r="D38" s="151">
        <v>15698.5</v>
      </c>
      <c r="E38" s="151">
        <v>33182.3</v>
      </c>
      <c r="F38" s="152">
        <v>28360.2</v>
      </c>
    </row>
    <row r="39" spans="1:6" ht="12.75">
      <c r="A39" s="173" t="s">
        <v>1834</v>
      </c>
      <c r="B39" s="151"/>
      <c r="C39" s="151"/>
      <c r="D39" s="151"/>
      <c r="E39" s="151"/>
      <c r="F39" s="152"/>
    </row>
    <row r="40" spans="1:6" ht="17.25" customHeight="1">
      <c r="A40" s="141" t="s">
        <v>228</v>
      </c>
      <c r="B40" s="151">
        <v>6326591.199999999</v>
      </c>
      <c r="C40" s="151">
        <v>4190311.8</v>
      </c>
      <c r="D40" s="151">
        <v>2136279.4</v>
      </c>
      <c r="E40" s="151">
        <v>6323417.2</v>
      </c>
      <c r="F40" s="152">
        <v>5309768</v>
      </c>
    </row>
    <row r="41" spans="1:6" ht="12" customHeight="1">
      <c r="A41" s="163" t="s">
        <v>1835</v>
      </c>
      <c r="B41" s="151"/>
      <c r="C41" s="151"/>
      <c r="D41" s="151"/>
      <c r="E41" s="151"/>
      <c r="F41" s="152"/>
    </row>
    <row r="42" spans="1:6" ht="16.5" customHeight="1">
      <c r="A42" s="141" t="s">
        <v>622</v>
      </c>
      <c r="B42" s="151">
        <v>2620681.3</v>
      </c>
      <c r="C42" s="151">
        <v>1510605.7</v>
      </c>
      <c r="D42" s="151">
        <v>1110075.6</v>
      </c>
      <c r="E42" s="151">
        <v>2617925.6</v>
      </c>
      <c r="F42" s="152">
        <v>2212485.8</v>
      </c>
    </row>
    <row r="43" spans="1:6" ht="12.75" customHeight="1">
      <c r="A43" s="174" t="s">
        <v>1836</v>
      </c>
      <c r="B43" s="151"/>
      <c r="C43" s="151"/>
      <c r="D43" s="151"/>
      <c r="E43" s="151"/>
      <c r="F43" s="152"/>
    </row>
    <row r="44" spans="1:6" ht="16.5" customHeight="1">
      <c r="A44" s="175" t="s">
        <v>623</v>
      </c>
      <c r="B44" s="151">
        <v>1737649.3</v>
      </c>
      <c r="C44" s="151">
        <v>664979.4</v>
      </c>
      <c r="D44" s="151">
        <v>1072669.9</v>
      </c>
      <c r="E44" s="151">
        <v>1737451.8</v>
      </c>
      <c r="F44" s="152">
        <v>1486200</v>
      </c>
    </row>
    <row r="45" spans="1:6" ht="12" customHeight="1">
      <c r="A45" s="176" t="s">
        <v>1837</v>
      </c>
      <c r="B45" s="160"/>
      <c r="C45" s="160"/>
      <c r="D45" s="160"/>
      <c r="E45" s="160"/>
      <c r="F45" s="161"/>
    </row>
    <row r="46" spans="1:6" ht="18.75" customHeight="1">
      <c r="A46" s="177" t="s">
        <v>624</v>
      </c>
      <c r="B46" s="151">
        <v>818205.8</v>
      </c>
      <c r="C46" s="151">
        <v>476397.1</v>
      </c>
      <c r="D46" s="151">
        <v>341808.7</v>
      </c>
      <c r="E46" s="151">
        <v>818200.2</v>
      </c>
      <c r="F46" s="152">
        <v>696755.5</v>
      </c>
    </row>
    <row r="47" spans="1:6" ht="12.75" customHeight="1">
      <c r="A47" s="178" t="s">
        <v>641</v>
      </c>
      <c r="B47" s="151"/>
      <c r="C47" s="151"/>
      <c r="D47" s="151"/>
      <c r="E47" s="151"/>
      <c r="F47" s="151"/>
    </row>
    <row r="48" ht="12.75"/>
    <row r="49" ht="12.75"/>
    <row r="50" ht="12.75"/>
    <row r="53" ht="12.75"/>
  </sheetData>
  <mergeCells count="8">
    <mergeCell ref="E4:E8"/>
    <mergeCell ref="F4:F8"/>
    <mergeCell ref="B9:F9"/>
    <mergeCell ref="A4:A9"/>
    <mergeCell ref="B4:B8"/>
    <mergeCell ref="C4:D5"/>
    <mergeCell ref="C6:C8"/>
    <mergeCell ref="D6:D8"/>
  </mergeCells>
  <printOptions gridLines="1"/>
  <pageMargins left="0.7874015748031497" right="0.984251968503937" top="0.7874015748031497" bottom="0.7874015748031497" header="0" footer="0"/>
  <pageSetup horizontalDpi="120" verticalDpi="120" orientation="portrait" paperSize="9" r:id="rId1"/>
</worksheet>
</file>

<file path=xl/worksheets/sheet15.xml><?xml version="1.0" encoding="utf-8"?>
<worksheet xmlns="http://schemas.openxmlformats.org/spreadsheetml/2006/main" xmlns:r="http://schemas.openxmlformats.org/officeDocument/2006/relationships">
  <sheetPr transitionEvaluation="1" transitionEntry="1"/>
  <dimension ref="A2:F47"/>
  <sheetViews>
    <sheetView workbookViewId="0" topLeftCell="A1">
      <selection activeCell="B25" sqref="B25"/>
    </sheetView>
  </sheetViews>
  <sheetFormatPr defaultColWidth="11.00390625" defaultRowHeight="12" customHeight="1"/>
  <cols>
    <col min="1" max="1" width="28.7109375" style="141" customWidth="1"/>
    <col min="2" max="2" width="12.140625" style="141" customWidth="1"/>
    <col min="3" max="3" width="12.28125" style="141" customWidth="1"/>
    <col min="4" max="4" width="12.140625" style="141" customWidth="1"/>
    <col min="5" max="5" width="9.421875" style="141" customWidth="1"/>
    <col min="6" max="6" width="14.7109375" style="141" customWidth="1"/>
    <col min="7" max="8" width="13.421875" style="141" customWidth="1"/>
    <col min="9" max="9" width="10.00390625" style="141" customWidth="1"/>
    <col min="10" max="10" width="10.7109375" style="141" customWidth="1"/>
    <col min="11" max="16384" width="11.00390625" style="141" customWidth="1"/>
  </cols>
  <sheetData>
    <row r="1" ht="12.75"/>
    <row r="2" ht="19.5" customHeight="1">
      <c r="A2" s="170" t="s">
        <v>338</v>
      </c>
    </row>
    <row r="3" ht="17.25" customHeight="1">
      <c r="A3" s="218" t="s">
        <v>1499</v>
      </c>
    </row>
    <row r="4" spans="1:6" ht="16.5" customHeight="1">
      <c r="A4" s="412" t="s">
        <v>578</v>
      </c>
      <c r="B4" s="460" t="s">
        <v>587</v>
      </c>
      <c r="C4" s="415" t="s">
        <v>588</v>
      </c>
      <c r="D4" s="412"/>
      <c r="E4" s="460" t="s">
        <v>589</v>
      </c>
      <c r="F4" s="401" t="s">
        <v>590</v>
      </c>
    </row>
    <row r="5" spans="1:6" ht="10.5" customHeight="1">
      <c r="A5" s="413"/>
      <c r="B5" s="461"/>
      <c r="C5" s="406"/>
      <c r="D5" s="407"/>
      <c r="E5" s="461"/>
      <c r="F5" s="402"/>
    </row>
    <row r="6" spans="1:6" ht="13.5" customHeight="1">
      <c r="A6" s="413"/>
      <c r="B6" s="461"/>
      <c r="C6" s="460" t="s">
        <v>591</v>
      </c>
      <c r="D6" s="460" t="s">
        <v>592</v>
      </c>
      <c r="E6" s="461"/>
      <c r="F6" s="402"/>
    </row>
    <row r="7" spans="1:6" ht="12" customHeight="1">
      <c r="A7" s="413"/>
      <c r="B7" s="461"/>
      <c r="C7" s="461"/>
      <c r="D7" s="461"/>
      <c r="E7" s="461"/>
      <c r="F7" s="402"/>
    </row>
    <row r="8" spans="1:6" ht="54.75" customHeight="1">
      <c r="A8" s="477"/>
      <c r="B8" s="462"/>
      <c r="C8" s="462"/>
      <c r="D8" s="462"/>
      <c r="E8" s="462"/>
      <c r="F8" s="403"/>
    </row>
    <row r="9" spans="1:6" ht="12" customHeight="1">
      <c r="A9" s="478"/>
      <c r="B9" s="424" t="s">
        <v>160</v>
      </c>
      <c r="C9" s="424"/>
      <c r="D9" s="424"/>
      <c r="E9" s="424"/>
      <c r="F9" s="424"/>
    </row>
    <row r="10" spans="1:6" ht="19.5" customHeight="1">
      <c r="A10" s="144" t="s">
        <v>611</v>
      </c>
      <c r="B10" s="179">
        <v>2655.2</v>
      </c>
      <c r="C10" s="179">
        <v>2140.4</v>
      </c>
      <c r="D10" s="179">
        <v>4112.8</v>
      </c>
      <c r="E10" s="179">
        <v>2653.2</v>
      </c>
      <c r="F10" s="180">
        <v>2239.8</v>
      </c>
    </row>
    <row r="11" spans="1:6" ht="12" customHeight="1">
      <c r="A11" s="143" t="s">
        <v>635</v>
      </c>
      <c r="B11" s="179"/>
      <c r="C11" s="179"/>
      <c r="D11" s="179"/>
      <c r="E11" s="179"/>
      <c r="F11" s="180"/>
    </row>
    <row r="12" spans="1:6" ht="18.75" customHeight="1">
      <c r="A12" s="149" t="s">
        <v>636</v>
      </c>
      <c r="B12" s="181"/>
      <c r="C12" s="181"/>
      <c r="D12" s="181"/>
      <c r="E12" s="181"/>
      <c r="F12" s="182"/>
    </row>
    <row r="13" spans="1:6" ht="12" customHeight="1">
      <c r="A13" s="150" t="s">
        <v>637</v>
      </c>
      <c r="B13" s="181"/>
      <c r="C13" s="181"/>
      <c r="D13" s="181"/>
      <c r="E13" s="181"/>
      <c r="F13" s="182"/>
    </row>
    <row r="14" spans="1:6" ht="18.75" customHeight="1">
      <c r="A14" s="149" t="s">
        <v>311</v>
      </c>
      <c r="B14" s="133">
        <v>2456.4</v>
      </c>
      <c r="C14" s="151">
        <v>2049.8</v>
      </c>
      <c r="D14" s="151">
        <v>3760.6</v>
      </c>
      <c r="E14" s="151">
        <v>2455.1</v>
      </c>
      <c r="F14" s="183">
        <v>2065.3</v>
      </c>
    </row>
    <row r="15" spans="1:6" ht="12" customHeight="1">
      <c r="A15" s="153" t="s">
        <v>625</v>
      </c>
      <c r="B15" s="181"/>
      <c r="C15" s="181"/>
      <c r="D15" s="181"/>
      <c r="E15" s="181"/>
      <c r="F15" s="182"/>
    </row>
    <row r="16" spans="1:6" ht="17.25" customHeight="1">
      <c r="A16" s="149" t="s">
        <v>576</v>
      </c>
      <c r="B16" s="184"/>
      <c r="C16" s="184"/>
      <c r="D16" s="185"/>
      <c r="E16" s="181"/>
      <c r="F16" s="182"/>
    </row>
    <row r="17" spans="1:6" ht="14.25" customHeight="1">
      <c r="A17" s="156" t="s">
        <v>613</v>
      </c>
      <c r="B17" s="151">
        <v>2720.8</v>
      </c>
      <c r="C17" s="151">
        <v>2169.1</v>
      </c>
      <c r="D17" s="151">
        <v>4282.9</v>
      </c>
      <c r="E17" s="151">
        <v>2718.6</v>
      </c>
      <c r="F17" s="183">
        <v>2297.8</v>
      </c>
    </row>
    <row r="18" spans="1:6" ht="12.75" customHeight="1">
      <c r="A18" s="157" t="s">
        <v>614</v>
      </c>
      <c r="B18" s="181"/>
      <c r="C18" s="181"/>
      <c r="D18" s="181"/>
      <c r="E18" s="181"/>
      <c r="F18" s="182"/>
    </row>
    <row r="19" spans="1:6" ht="12.75" customHeight="1">
      <c r="A19" s="158" t="s">
        <v>627</v>
      </c>
      <c r="B19" s="181"/>
      <c r="C19" s="181"/>
      <c r="D19" s="181"/>
      <c r="E19" s="181"/>
      <c r="F19" s="182"/>
    </row>
    <row r="20" spans="1:6" ht="18.75" customHeight="1">
      <c r="A20" s="149" t="s">
        <v>1660</v>
      </c>
      <c r="B20" s="181"/>
      <c r="C20" s="181"/>
      <c r="D20" s="181"/>
      <c r="E20" s="181"/>
      <c r="F20" s="182"/>
    </row>
    <row r="21" spans="1:6" ht="12.75">
      <c r="A21" s="159" t="s">
        <v>1661</v>
      </c>
      <c r="B21" s="160">
        <v>2488.3</v>
      </c>
      <c r="C21" s="160">
        <v>2105.8</v>
      </c>
      <c r="D21" s="160">
        <v>3513.8</v>
      </c>
      <c r="E21" s="160">
        <v>2487.4</v>
      </c>
      <c r="F21" s="186">
        <v>2088.1</v>
      </c>
    </row>
    <row r="22" spans="1:6" ht="12.75">
      <c r="A22" s="162" t="s">
        <v>629</v>
      </c>
      <c r="B22" s="181"/>
      <c r="C22" s="181"/>
      <c r="D22" s="181"/>
      <c r="E22" s="181"/>
      <c r="F22" s="182"/>
    </row>
    <row r="23" spans="1:6" ht="21.75" customHeight="1">
      <c r="A23" s="149" t="s">
        <v>630</v>
      </c>
      <c r="B23" s="181"/>
      <c r="C23" s="181"/>
      <c r="D23" s="181"/>
      <c r="E23" s="181"/>
      <c r="F23" s="182"/>
    </row>
    <row r="24" spans="1:6" ht="12.75">
      <c r="A24" s="159" t="s">
        <v>1500</v>
      </c>
      <c r="B24" s="428">
        <v>1817.7</v>
      </c>
      <c r="C24" s="428">
        <v>1542.7</v>
      </c>
      <c r="D24" s="428">
        <v>2757.6</v>
      </c>
      <c r="E24" s="429">
        <v>1816.9</v>
      </c>
      <c r="F24" s="430">
        <v>1523.5</v>
      </c>
    </row>
    <row r="25" spans="1:6" ht="12.75">
      <c r="A25" s="163" t="s">
        <v>631</v>
      </c>
      <c r="B25" s="187"/>
      <c r="C25" s="187"/>
      <c r="D25" s="187"/>
      <c r="E25" s="187"/>
      <c r="F25" s="182"/>
    </row>
    <row r="26" spans="1:6" ht="19.5" customHeight="1">
      <c r="A26" s="165" t="s">
        <v>312</v>
      </c>
      <c r="B26" s="145">
        <v>2762</v>
      </c>
      <c r="C26" s="145">
        <v>2368.9</v>
      </c>
      <c r="D26" s="145">
        <v>3781.3</v>
      </c>
      <c r="E26" s="145">
        <v>2750.3</v>
      </c>
      <c r="F26" s="188">
        <v>2321.7</v>
      </c>
    </row>
    <row r="27" spans="1:6" ht="12.75" customHeight="1">
      <c r="A27" s="167" t="s">
        <v>632</v>
      </c>
      <c r="B27" s="179"/>
      <c r="C27" s="179"/>
      <c r="D27" s="179"/>
      <c r="E27" s="179"/>
      <c r="F27" s="180"/>
    </row>
    <row r="28" spans="1:6" ht="17.25" customHeight="1">
      <c r="A28" s="141" t="s">
        <v>1501</v>
      </c>
      <c r="B28" s="151">
        <v>2717.2</v>
      </c>
      <c r="C28" s="151">
        <v>2365.5</v>
      </c>
      <c r="D28" s="151">
        <v>3837.8</v>
      </c>
      <c r="E28" s="151">
        <v>2703.4</v>
      </c>
      <c r="F28" s="183">
        <v>2284.6</v>
      </c>
    </row>
    <row r="29" spans="1:6" ht="12.75" customHeight="1">
      <c r="A29" s="168" t="s">
        <v>639</v>
      </c>
      <c r="B29" s="181"/>
      <c r="C29" s="181"/>
      <c r="D29" s="181"/>
      <c r="E29" s="181"/>
      <c r="F29" s="182"/>
    </row>
    <row r="30" spans="1:6" ht="18" customHeight="1">
      <c r="A30" s="149" t="s">
        <v>618</v>
      </c>
      <c r="B30" s="151">
        <v>2757.6</v>
      </c>
      <c r="C30" s="151">
        <v>2275.8</v>
      </c>
      <c r="D30" s="151">
        <v>3381.3</v>
      </c>
      <c r="E30" s="151">
        <v>2747.9</v>
      </c>
      <c r="F30" s="183">
        <v>2317.7</v>
      </c>
    </row>
    <row r="31" spans="1:6" ht="12.75" customHeight="1">
      <c r="A31" s="169" t="s">
        <v>640</v>
      </c>
      <c r="B31" s="181"/>
      <c r="C31" s="181"/>
      <c r="D31" s="181"/>
      <c r="E31" s="181"/>
      <c r="F31" s="182"/>
    </row>
    <row r="32" spans="1:6" ht="16.5" customHeight="1">
      <c r="A32" s="149" t="s">
        <v>1502</v>
      </c>
      <c r="B32" s="151">
        <v>3075.7</v>
      </c>
      <c r="C32" s="151">
        <v>2507.6</v>
      </c>
      <c r="D32" s="151">
        <v>4280.5</v>
      </c>
      <c r="E32" s="151">
        <v>3075.6</v>
      </c>
      <c r="F32" s="183">
        <v>2582.3</v>
      </c>
    </row>
    <row r="33" spans="1:6" ht="12.75">
      <c r="A33" s="163" t="s">
        <v>641</v>
      </c>
      <c r="B33" s="187"/>
      <c r="C33" s="187"/>
      <c r="D33" s="187"/>
      <c r="E33" s="187"/>
      <c r="F33" s="182"/>
    </row>
    <row r="34" spans="1:6" ht="22.5" customHeight="1">
      <c r="A34" s="170" t="s">
        <v>1503</v>
      </c>
      <c r="B34" s="145">
        <v>2650.2</v>
      </c>
      <c r="C34" s="145">
        <v>2130.1</v>
      </c>
      <c r="D34" s="145">
        <v>4129.3</v>
      </c>
      <c r="E34" s="145">
        <v>2648.7</v>
      </c>
      <c r="F34" s="188">
        <v>2236</v>
      </c>
    </row>
    <row r="35" spans="1:6" ht="12.75" customHeight="1">
      <c r="A35" s="171" t="s">
        <v>633</v>
      </c>
      <c r="B35" s="181"/>
      <c r="C35" s="181"/>
      <c r="D35" s="181"/>
      <c r="E35" s="181"/>
      <c r="F35" s="182"/>
    </row>
    <row r="36" spans="1:6" ht="16.5" customHeight="1">
      <c r="A36" s="141" t="s">
        <v>1504</v>
      </c>
      <c r="B36" s="151">
        <v>2389.7</v>
      </c>
      <c r="C36" s="151">
        <v>2001.4</v>
      </c>
      <c r="D36" s="151">
        <v>3621.7</v>
      </c>
      <c r="E36" s="151">
        <v>2388</v>
      </c>
      <c r="F36" s="183">
        <v>2009.1</v>
      </c>
    </row>
    <row r="37" spans="1:6" ht="12.75" customHeight="1">
      <c r="A37" s="173" t="s">
        <v>644</v>
      </c>
      <c r="B37" s="181"/>
      <c r="C37" s="181"/>
      <c r="D37" s="181"/>
      <c r="E37" s="181"/>
      <c r="F37" s="182"/>
    </row>
    <row r="38" spans="1:6" ht="18" customHeight="1">
      <c r="A38" s="141" t="s">
        <v>1505</v>
      </c>
      <c r="B38" s="151">
        <v>2400.3</v>
      </c>
      <c r="C38" s="151">
        <v>1875.2</v>
      </c>
      <c r="D38" s="151">
        <v>3535.7</v>
      </c>
      <c r="E38" s="151">
        <v>2363.4</v>
      </c>
      <c r="F38" s="183">
        <v>2020</v>
      </c>
    </row>
    <row r="39" spans="1:6" ht="12.75">
      <c r="A39" s="173" t="s">
        <v>1834</v>
      </c>
      <c r="B39" s="181"/>
      <c r="C39" s="181"/>
      <c r="D39" s="181"/>
      <c r="E39" s="181"/>
      <c r="F39" s="182"/>
    </row>
    <row r="40" spans="1:6" ht="17.25" customHeight="1">
      <c r="A40" s="141" t="s">
        <v>1506</v>
      </c>
      <c r="B40" s="151">
        <v>2206.8</v>
      </c>
      <c r="C40" s="151">
        <v>1888.7</v>
      </c>
      <c r="D40" s="151">
        <v>3295.5</v>
      </c>
      <c r="E40" s="151">
        <v>2205.7</v>
      </c>
      <c r="F40" s="183">
        <v>1852.1</v>
      </c>
    </row>
    <row r="41" spans="1:6" ht="12" customHeight="1">
      <c r="A41" s="163" t="s">
        <v>1835</v>
      </c>
      <c r="B41" s="181"/>
      <c r="C41" s="181"/>
      <c r="D41" s="181"/>
      <c r="E41" s="181"/>
      <c r="F41" s="182"/>
    </row>
    <row r="42" spans="1:6" ht="16.5" customHeight="1">
      <c r="A42" s="141" t="s">
        <v>1507</v>
      </c>
      <c r="B42" s="151">
        <v>2987.3</v>
      </c>
      <c r="C42" s="151">
        <v>2400.6</v>
      </c>
      <c r="D42" s="151">
        <v>4475.8</v>
      </c>
      <c r="E42" s="151">
        <v>2984.1</v>
      </c>
      <c r="F42" s="183">
        <v>2522</v>
      </c>
    </row>
    <row r="43" spans="1:6" ht="12.75" customHeight="1">
      <c r="A43" s="174" t="s">
        <v>1836</v>
      </c>
      <c r="B43" s="181"/>
      <c r="C43" s="181"/>
      <c r="D43" s="181"/>
      <c r="E43" s="181"/>
      <c r="F43" s="182"/>
    </row>
    <row r="44" spans="1:6" ht="16.5" customHeight="1">
      <c r="A44" s="175" t="s">
        <v>313</v>
      </c>
      <c r="B44" s="133">
        <v>4608.8</v>
      </c>
      <c r="C44" s="151">
        <v>3170.9</v>
      </c>
      <c r="D44" s="151">
        <v>6411</v>
      </c>
      <c r="E44" s="151">
        <v>4608.3</v>
      </c>
      <c r="F44" s="183">
        <v>3941.9</v>
      </c>
    </row>
    <row r="45" spans="1:6" ht="12" customHeight="1">
      <c r="A45" s="162" t="s">
        <v>1837</v>
      </c>
      <c r="B45" s="181"/>
      <c r="C45" s="181"/>
      <c r="D45" s="181"/>
      <c r="E45" s="181"/>
      <c r="F45" s="182"/>
    </row>
    <row r="46" spans="1:6" ht="18.75" customHeight="1">
      <c r="A46" s="177" t="s">
        <v>1657</v>
      </c>
      <c r="B46" s="151">
        <v>3754</v>
      </c>
      <c r="C46" s="151">
        <v>3104.5</v>
      </c>
      <c r="D46" s="151">
        <v>5299.6</v>
      </c>
      <c r="E46" s="151">
        <v>3754</v>
      </c>
      <c r="F46" s="183">
        <v>3196.8</v>
      </c>
    </row>
    <row r="47" spans="1:6" ht="12.75" customHeight="1">
      <c r="A47" s="162" t="s">
        <v>641</v>
      </c>
      <c r="B47" s="181"/>
      <c r="C47" s="181"/>
      <c r="D47" s="181"/>
      <c r="E47" s="181"/>
      <c r="F47" s="182"/>
    </row>
    <row r="48" ht="12.75"/>
    <row r="49" ht="12.75"/>
    <row r="50" ht="12.75"/>
    <row r="53" ht="12.75"/>
  </sheetData>
  <mergeCells count="8">
    <mergeCell ref="F4:F8"/>
    <mergeCell ref="C6:C8"/>
    <mergeCell ref="D6:D8"/>
    <mergeCell ref="B9:F9"/>
    <mergeCell ref="A4:A9"/>
    <mergeCell ref="B4:B8"/>
    <mergeCell ref="C4:D5"/>
    <mergeCell ref="E4:E8"/>
  </mergeCells>
  <printOptions gridLines="1"/>
  <pageMargins left="0.984251968503937" right="0.7874015748031497" top="0.7874015748031497" bottom="0.7874015748031497" header="0" footer="0"/>
  <pageSetup horizontalDpi="120" verticalDpi="120" orientation="portrait" paperSize="9" r:id="rId1"/>
</worksheet>
</file>

<file path=xl/worksheets/sheet16.xml><?xml version="1.0" encoding="utf-8"?>
<worksheet xmlns="http://schemas.openxmlformats.org/spreadsheetml/2006/main" xmlns:r="http://schemas.openxmlformats.org/officeDocument/2006/relationships">
  <dimension ref="A2:D41"/>
  <sheetViews>
    <sheetView workbookViewId="0" topLeftCell="A19">
      <selection activeCell="A12" sqref="A12:IV12"/>
    </sheetView>
  </sheetViews>
  <sheetFormatPr defaultColWidth="9.140625" defaultRowHeight="12.75"/>
  <cols>
    <col min="1" max="1" width="24.28125" style="141" customWidth="1"/>
    <col min="2" max="2" width="18.140625" style="141" customWidth="1"/>
    <col min="3" max="3" width="18.00390625" style="141" customWidth="1"/>
    <col min="4" max="4" width="21.8515625" style="141" customWidth="1"/>
    <col min="5" max="5" width="10.421875" style="141" customWidth="1"/>
    <col min="6" max="16384" width="9.140625" style="141" customWidth="1"/>
  </cols>
  <sheetData>
    <row r="2" spans="1:4" ht="13.5">
      <c r="A2" s="189" t="s">
        <v>314</v>
      </c>
      <c r="B2" s="190"/>
      <c r="C2" s="191"/>
      <c r="D2" s="192"/>
    </row>
    <row r="3" spans="1:4" ht="13.5">
      <c r="A3" s="483" t="s">
        <v>315</v>
      </c>
      <c r="B3" s="483"/>
      <c r="C3" s="483"/>
      <c r="D3" s="483"/>
    </row>
    <row r="4" spans="1:4" ht="13.5">
      <c r="A4" s="484" t="s">
        <v>316</v>
      </c>
      <c r="B4" s="484"/>
      <c r="C4" s="484"/>
      <c r="D4" s="484"/>
    </row>
    <row r="5" spans="1:4" ht="13.5">
      <c r="A5" s="485" t="s">
        <v>317</v>
      </c>
      <c r="B5" s="485"/>
      <c r="C5" s="485"/>
      <c r="D5" s="485"/>
    </row>
    <row r="6" spans="1:4" ht="18" customHeight="1">
      <c r="A6" s="193" t="s">
        <v>318</v>
      </c>
      <c r="B6" s="194"/>
      <c r="C6" s="195"/>
      <c r="D6" s="196"/>
    </row>
    <row r="7" spans="1:4" ht="14.25" customHeight="1">
      <c r="A7" s="193" t="s">
        <v>1639</v>
      </c>
      <c r="B7" s="194"/>
      <c r="C7" s="195"/>
      <c r="D7" s="196"/>
    </row>
    <row r="8" spans="1:4" ht="12" customHeight="1">
      <c r="A8" s="486" t="s">
        <v>319</v>
      </c>
      <c r="B8" s="486"/>
      <c r="C8" s="486"/>
      <c r="D8" s="486"/>
    </row>
    <row r="9" spans="1:4" ht="18" customHeight="1">
      <c r="A9" s="197" t="s">
        <v>1640</v>
      </c>
      <c r="B9" s="198"/>
      <c r="C9" s="199"/>
      <c r="D9" s="200"/>
    </row>
    <row r="10" spans="1:4" ht="23.25" customHeight="1">
      <c r="A10" s="412" t="s">
        <v>685</v>
      </c>
      <c r="B10" s="460" t="s">
        <v>1152</v>
      </c>
      <c r="C10" s="460" t="s">
        <v>1153</v>
      </c>
      <c r="D10" s="401" t="s">
        <v>686</v>
      </c>
    </row>
    <row r="11" spans="1:4" ht="63.75" customHeight="1">
      <c r="A11" s="407"/>
      <c r="B11" s="462"/>
      <c r="C11" s="462"/>
      <c r="D11" s="403"/>
    </row>
    <row r="12" spans="1:4" s="170" customFormat="1" ht="24.75" customHeight="1">
      <c r="A12" s="203" t="s">
        <v>687</v>
      </c>
      <c r="B12" s="216">
        <v>4009152.1</v>
      </c>
      <c r="C12" s="217">
        <v>22927</v>
      </c>
      <c r="D12" s="170" t="s">
        <v>635</v>
      </c>
    </row>
    <row r="13" spans="1:4" ht="13.5" customHeight="1">
      <c r="A13" s="177" t="s">
        <v>1663</v>
      </c>
      <c r="B13" s="134">
        <v>92643.1</v>
      </c>
      <c r="C13" s="207">
        <v>617</v>
      </c>
      <c r="D13" s="141" t="s">
        <v>1664</v>
      </c>
    </row>
    <row r="14" spans="1:4" ht="13.5" customHeight="1">
      <c r="A14" s="177" t="s">
        <v>1665</v>
      </c>
      <c r="B14" s="134">
        <v>111658.1</v>
      </c>
      <c r="C14" s="207">
        <v>826</v>
      </c>
      <c r="D14" s="141" t="s">
        <v>1666</v>
      </c>
    </row>
    <row r="15" spans="1:4" ht="13.5" customHeight="1">
      <c r="A15" s="177" t="s">
        <v>1667</v>
      </c>
      <c r="B15" s="134">
        <v>91267.8</v>
      </c>
      <c r="C15" s="207">
        <v>583</v>
      </c>
      <c r="D15" s="141" t="s">
        <v>1668</v>
      </c>
    </row>
    <row r="16" spans="1:4" ht="13.5" customHeight="1">
      <c r="A16" s="177" t="s">
        <v>1669</v>
      </c>
      <c r="B16" s="134">
        <v>91370.7</v>
      </c>
      <c r="C16" s="207">
        <v>423</v>
      </c>
      <c r="D16" s="141" t="s">
        <v>1670</v>
      </c>
    </row>
    <row r="17" spans="1:4" ht="13.5" customHeight="1">
      <c r="A17" s="177" t="s">
        <v>1671</v>
      </c>
      <c r="B17" s="134">
        <v>394266.2</v>
      </c>
      <c r="C17" s="207">
        <v>2752</v>
      </c>
      <c r="D17" s="141" t="s">
        <v>1672</v>
      </c>
    </row>
    <row r="18" spans="1:4" ht="13.5" customHeight="1">
      <c r="A18" s="177" t="s">
        <v>320</v>
      </c>
      <c r="B18" s="134">
        <v>73946.6</v>
      </c>
      <c r="C18" s="207">
        <v>396</v>
      </c>
      <c r="D18" s="141" t="s">
        <v>1673</v>
      </c>
    </row>
    <row r="19" spans="1:4" ht="13.5" customHeight="1">
      <c r="A19" s="177" t="s">
        <v>1674</v>
      </c>
      <c r="B19" s="134">
        <v>83521.5</v>
      </c>
      <c r="C19" s="207">
        <v>368</v>
      </c>
      <c r="D19" s="141" t="s">
        <v>1675</v>
      </c>
    </row>
    <row r="20" spans="1:4" ht="13.5" customHeight="1">
      <c r="A20" s="177" t="s">
        <v>1676</v>
      </c>
      <c r="B20" s="134">
        <v>8410.8</v>
      </c>
      <c r="C20" s="207">
        <v>48</v>
      </c>
      <c r="D20" s="141" t="s">
        <v>1677</v>
      </c>
    </row>
    <row r="21" spans="1:4" ht="13.5" customHeight="1">
      <c r="A21" s="177" t="s">
        <v>1678</v>
      </c>
      <c r="B21" s="134">
        <v>214419.3</v>
      </c>
      <c r="C21" s="207">
        <v>904</v>
      </c>
      <c r="D21" s="141" t="s">
        <v>1679</v>
      </c>
    </row>
    <row r="22" spans="1:4" ht="13.5" customHeight="1">
      <c r="A22" s="177" t="s">
        <v>321</v>
      </c>
      <c r="B22" s="134">
        <v>10493.8</v>
      </c>
      <c r="C22" s="207">
        <v>39</v>
      </c>
      <c r="D22" s="141" t="s">
        <v>322</v>
      </c>
    </row>
    <row r="23" spans="1:4" ht="13.5" customHeight="1">
      <c r="A23" s="177" t="s">
        <v>323</v>
      </c>
      <c r="B23" s="134">
        <v>138808.3</v>
      </c>
      <c r="C23" s="207">
        <v>863</v>
      </c>
      <c r="D23" s="141" t="s">
        <v>324</v>
      </c>
    </row>
    <row r="24" spans="1:4" ht="13.5" customHeight="1">
      <c r="A24" s="177" t="s">
        <v>1680</v>
      </c>
      <c r="B24" s="134">
        <v>1223345.1</v>
      </c>
      <c r="C24" s="207">
        <v>8232</v>
      </c>
      <c r="D24" s="141" t="s">
        <v>1681</v>
      </c>
    </row>
    <row r="25" spans="1:4" ht="13.5" customHeight="1">
      <c r="A25" s="177" t="s">
        <v>1682</v>
      </c>
      <c r="B25" s="134">
        <v>523666.1</v>
      </c>
      <c r="C25" s="207">
        <v>1807</v>
      </c>
      <c r="D25" s="141" t="s">
        <v>1683</v>
      </c>
    </row>
    <row r="26" spans="1:4" ht="13.5" customHeight="1">
      <c r="A26" s="177" t="s">
        <v>1684</v>
      </c>
      <c r="B26" s="134">
        <v>249680.2</v>
      </c>
      <c r="C26" s="207">
        <v>2079</v>
      </c>
      <c r="D26" s="141" t="s">
        <v>1685</v>
      </c>
    </row>
    <row r="27" spans="1:4" ht="13.5" customHeight="1">
      <c r="A27" s="177" t="s">
        <v>325</v>
      </c>
      <c r="B27" s="134">
        <v>129332.7</v>
      </c>
      <c r="C27" s="207">
        <v>438</v>
      </c>
      <c r="D27" s="141" t="s">
        <v>326</v>
      </c>
    </row>
    <row r="28" spans="1:4" ht="13.5" customHeight="1">
      <c r="A28" s="177" t="s">
        <v>1686</v>
      </c>
      <c r="B28" s="134">
        <v>48694.1</v>
      </c>
      <c r="C28" s="207">
        <v>71</v>
      </c>
      <c r="D28" s="141" t="s">
        <v>1687</v>
      </c>
    </row>
    <row r="29" spans="1:4" ht="13.5" customHeight="1">
      <c r="A29" s="177" t="s">
        <v>1688</v>
      </c>
      <c r="B29" s="134">
        <v>195157.8</v>
      </c>
      <c r="C29" s="207">
        <v>820</v>
      </c>
      <c r="D29" s="141" t="s">
        <v>1689</v>
      </c>
    </row>
    <row r="30" spans="1:4" ht="13.5" customHeight="1">
      <c r="A30" s="177" t="s">
        <v>1690</v>
      </c>
      <c r="B30" s="134">
        <v>9975.6</v>
      </c>
      <c r="C30" s="207">
        <v>93</v>
      </c>
      <c r="D30" s="141" t="s">
        <v>1691</v>
      </c>
    </row>
    <row r="31" spans="1:4" ht="13.5" customHeight="1">
      <c r="A31" s="177" t="s">
        <v>1692</v>
      </c>
      <c r="B31" s="134">
        <v>12831.6</v>
      </c>
      <c r="C31" s="207">
        <v>50</v>
      </c>
      <c r="D31" s="141" t="s">
        <v>1693</v>
      </c>
    </row>
    <row r="32" spans="1:4" ht="13.5" customHeight="1">
      <c r="A32" s="177" t="s">
        <v>327</v>
      </c>
      <c r="B32" s="134">
        <v>13844.1</v>
      </c>
      <c r="C32" s="207">
        <v>51</v>
      </c>
      <c r="D32" s="141" t="s">
        <v>328</v>
      </c>
    </row>
    <row r="33" spans="1:4" ht="13.5" customHeight="1">
      <c r="A33" s="177" t="s">
        <v>1694</v>
      </c>
      <c r="B33" s="134">
        <v>21610.6</v>
      </c>
      <c r="C33" s="207">
        <v>116</v>
      </c>
      <c r="D33" s="141" t="s">
        <v>1695</v>
      </c>
    </row>
    <row r="34" spans="1:4" ht="13.5" customHeight="1">
      <c r="A34" s="177" t="s">
        <v>1696</v>
      </c>
      <c r="B34" s="134">
        <v>156089.9</v>
      </c>
      <c r="C34" s="207">
        <v>567</v>
      </c>
      <c r="D34" s="141" t="s">
        <v>1697</v>
      </c>
    </row>
    <row r="35" spans="1:4" ht="13.5" customHeight="1">
      <c r="A35" s="177" t="s">
        <v>1698</v>
      </c>
      <c r="B35" s="134">
        <v>33609.3</v>
      </c>
      <c r="C35" s="207">
        <v>276</v>
      </c>
      <c r="D35" s="141" t="s">
        <v>1699</v>
      </c>
    </row>
    <row r="36" spans="1:4" ht="15" customHeight="1">
      <c r="A36" s="177" t="s">
        <v>231</v>
      </c>
      <c r="B36" s="134">
        <v>28282.8</v>
      </c>
      <c r="C36" s="207">
        <v>178</v>
      </c>
      <c r="D36" s="141" t="s">
        <v>232</v>
      </c>
    </row>
    <row r="37" spans="1:4" s="206" customFormat="1" ht="21" customHeight="1">
      <c r="A37" s="205" t="s">
        <v>331</v>
      </c>
      <c r="B37" s="138">
        <v>52226</v>
      </c>
      <c r="C37" s="208">
        <v>330</v>
      </c>
      <c r="D37" s="206" t="s">
        <v>233</v>
      </c>
    </row>
    <row r="38" spans="1:4" s="170" customFormat="1" ht="17.25" customHeight="1">
      <c r="A38" s="203" t="s">
        <v>234</v>
      </c>
      <c r="B38" s="204">
        <v>3479057.2</v>
      </c>
      <c r="C38" s="209">
        <v>18583</v>
      </c>
      <c r="D38" s="170" t="s">
        <v>235</v>
      </c>
    </row>
    <row r="39" spans="1:4" s="170" customFormat="1" ht="18.75" customHeight="1">
      <c r="A39" s="203" t="s">
        <v>236</v>
      </c>
      <c r="B39" s="170">
        <v>530094.9</v>
      </c>
      <c r="C39" s="210">
        <v>4305</v>
      </c>
      <c r="D39" s="170" t="s">
        <v>237</v>
      </c>
    </row>
    <row r="40" spans="1:4" ht="56.25" customHeight="1">
      <c r="A40" s="479" t="s">
        <v>329</v>
      </c>
      <c r="B40" s="480"/>
      <c r="C40" s="480"/>
      <c r="D40" s="480"/>
    </row>
    <row r="41" spans="1:4" ht="54" customHeight="1">
      <c r="A41" s="481" t="s">
        <v>330</v>
      </c>
      <c r="B41" s="482"/>
      <c r="C41" s="482"/>
      <c r="D41" s="482"/>
    </row>
    <row r="42" ht="12" customHeight="1"/>
    <row r="43" ht="10.5"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sheetData>
  <mergeCells count="10">
    <mergeCell ref="A3:D3"/>
    <mergeCell ref="A4:D4"/>
    <mergeCell ref="A5:D5"/>
    <mergeCell ref="A8:D8"/>
    <mergeCell ref="A40:D40"/>
    <mergeCell ref="A41:D41"/>
    <mergeCell ref="A10:A11"/>
    <mergeCell ref="B10:B11"/>
    <mergeCell ref="C10:C11"/>
    <mergeCell ref="D10:D11"/>
  </mergeCell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17.xml><?xml version="1.0" encoding="utf-8"?>
<worksheet xmlns="http://schemas.openxmlformats.org/spreadsheetml/2006/main" xmlns:r="http://schemas.openxmlformats.org/officeDocument/2006/relationships">
  <sheetPr transitionEvaluation="1"/>
  <dimension ref="A2:AI51"/>
  <sheetViews>
    <sheetView showGridLines="0" workbookViewId="0" topLeftCell="A1">
      <selection activeCell="A1" sqref="A1"/>
    </sheetView>
  </sheetViews>
  <sheetFormatPr defaultColWidth="11.00390625" defaultRowHeight="10.5" customHeight="1"/>
  <cols>
    <col min="1" max="1" width="31.28125" style="0" customWidth="1"/>
    <col min="2" max="2" width="7.00390625" style="0" customWidth="1"/>
    <col min="3" max="3" width="7.57421875" style="0" customWidth="1"/>
    <col min="4" max="5" width="6.8515625" style="0" customWidth="1"/>
    <col min="6" max="6" width="7.57421875" style="0" customWidth="1"/>
    <col min="7" max="7" width="7.421875" style="0" customWidth="1"/>
    <col min="8" max="8" width="7.140625" style="0" customWidth="1"/>
    <col min="9" max="9" width="6.7109375" style="0" customWidth="1"/>
    <col min="10" max="10" width="7.8515625" style="0" customWidth="1"/>
    <col min="11" max="11" width="8.00390625" style="0" customWidth="1"/>
    <col min="12" max="12" width="7.28125" style="0" customWidth="1"/>
    <col min="13" max="13" width="6.8515625" style="0" customWidth="1"/>
    <col min="14" max="14" width="7.421875" style="0" customWidth="1"/>
    <col min="15" max="15" width="7.57421875" style="0" customWidth="1"/>
    <col min="16" max="16" width="6.8515625" style="0" customWidth="1"/>
    <col min="17" max="17" width="7.8515625" style="0" customWidth="1"/>
    <col min="18" max="18" width="7.00390625" style="0" customWidth="1"/>
    <col min="19" max="19" width="7.7109375" style="0" customWidth="1"/>
    <col min="20" max="20" width="7.421875" style="0" customWidth="1"/>
    <col min="21" max="21" width="7.7109375" style="0" customWidth="1"/>
    <col min="22" max="22" width="7.28125" style="0" customWidth="1"/>
    <col min="23" max="23" width="6.8515625" style="0" customWidth="1"/>
    <col min="24" max="24" width="7.7109375" style="0" customWidth="1"/>
    <col min="25" max="25" width="8.00390625" style="0" customWidth="1"/>
    <col min="26" max="26" width="7.7109375" style="0" customWidth="1"/>
    <col min="27" max="27" width="7.8515625" style="0" customWidth="1"/>
    <col min="28" max="28" width="7.421875" style="0" customWidth="1"/>
    <col min="29" max="29" width="7.57421875" style="0" customWidth="1"/>
    <col min="30" max="30" width="7.421875" style="0" customWidth="1"/>
    <col min="31" max="31" width="6.8515625" style="0" customWidth="1"/>
    <col min="32" max="33" width="7.421875" style="0" customWidth="1"/>
    <col min="34" max="34" width="8.421875" style="6" customWidth="1"/>
    <col min="35" max="37" width="8.28125" style="0" customWidth="1"/>
    <col min="38" max="38" width="8.8515625" style="0" customWidth="1"/>
    <col min="39" max="40" width="8.28125" style="0" customWidth="1"/>
    <col min="41" max="43" width="8.421875" style="0" customWidth="1"/>
    <col min="44" max="44" width="3.57421875" style="0" customWidth="1"/>
  </cols>
  <sheetData>
    <row r="1" ht="14.25" customHeight="1"/>
    <row r="2" ht="18.75" customHeight="1">
      <c r="A2" t="s">
        <v>399</v>
      </c>
    </row>
    <row r="3" ht="12.75">
      <c r="A3" t="s">
        <v>1788</v>
      </c>
    </row>
    <row r="4" ht="29.25" customHeight="1">
      <c r="A4" t="s">
        <v>1200</v>
      </c>
    </row>
    <row r="5" ht="13.5" customHeight="1">
      <c r="A5" t="s">
        <v>1201</v>
      </c>
    </row>
    <row r="6" spans="1:35" ht="21" customHeight="1">
      <c r="A6" s="2" t="s">
        <v>1827</v>
      </c>
      <c r="B6" s="4">
        <v>1960</v>
      </c>
      <c r="C6" s="4">
        <v>1965</v>
      </c>
      <c r="D6" s="4">
        <v>1970</v>
      </c>
      <c r="E6" s="4" t="s">
        <v>1789</v>
      </c>
      <c r="F6" s="4" t="s">
        <v>1790</v>
      </c>
      <c r="G6" s="4">
        <v>1981</v>
      </c>
      <c r="H6" s="4">
        <v>1982</v>
      </c>
      <c r="I6" s="4">
        <v>1983</v>
      </c>
      <c r="J6" s="4">
        <v>1984</v>
      </c>
      <c r="K6" s="4" t="s">
        <v>1791</v>
      </c>
      <c r="L6" s="4">
        <v>1986</v>
      </c>
      <c r="M6" s="4">
        <v>1987</v>
      </c>
      <c r="N6" s="4">
        <v>1988</v>
      </c>
      <c r="O6" s="4">
        <v>1989</v>
      </c>
      <c r="P6" s="4">
        <v>1990</v>
      </c>
      <c r="Q6" s="4">
        <v>1991</v>
      </c>
      <c r="R6" s="4">
        <v>1992</v>
      </c>
      <c r="S6" s="4">
        <v>1993</v>
      </c>
      <c r="T6" s="4">
        <v>1994</v>
      </c>
      <c r="U6" s="4">
        <v>1995</v>
      </c>
      <c r="V6" s="4">
        <v>1996</v>
      </c>
      <c r="W6" s="4">
        <v>1997</v>
      </c>
      <c r="X6" s="4">
        <v>1998</v>
      </c>
      <c r="Y6" s="4">
        <v>1999</v>
      </c>
      <c r="Z6" s="4">
        <v>2000</v>
      </c>
      <c r="AA6" s="4">
        <v>2001</v>
      </c>
      <c r="AB6" s="4">
        <v>2002</v>
      </c>
      <c r="AC6" s="4">
        <v>2003</v>
      </c>
      <c r="AD6" s="4">
        <v>2004</v>
      </c>
      <c r="AE6" s="4">
        <v>2005</v>
      </c>
      <c r="AF6" s="4">
        <v>2006</v>
      </c>
      <c r="AG6" s="4">
        <v>2007</v>
      </c>
      <c r="AH6" s="7" t="s">
        <v>1792</v>
      </c>
      <c r="AI6" s="1"/>
    </row>
    <row r="7" spans="1:34" ht="21.75" customHeight="1">
      <c r="A7" s="3" t="s">
        <v>1828</v>
      </c>
      <c r="B7" s="5">
        <v>142072</v>
      </c>
      <c r="C7" s="5">
        <v>170446</v>
      </c>
      <c r="D7" s="5">
        <v>194173</v>
      </c>
      <c r="E7" s="5">
        <v>248117</v>
      </c>
      <c r="F7" s="5">
        <v>217090</v>
      </c>
      <c r="G7" s="5">
        <v>187003</v>
      </c>
      <c r="H7" s="5">
        <v>186054</v>
      </c>
      <c r="I7" s="5">
        <v>195780</v>
      </c>
      <c r="J7" s="5">
        <v>195938</v>
      </c>
      <c r="K7" s="5">
        <v>189625</v>
      </c>
      <c r="L7" s="5">
        <v>185047</v>
      </c>
      <c r="M7" s="5">
        <v>191429</v>
      </c>
      <c r="N7" s="5">
        <v>189593</v>
      </c>
      <c r="O7" s="5">
        <v>150159</v>
      </c>
      <c r="P7" s="5">
        <v>134215</v>
      </c>
      <c r="Q7" s="5">
        <v>136790</v>
      </c>
      <c r="R7" s="5">
        <v>132969</v>
      </c>
      <c r="S7" s="5">
        <v>94449</v>
      </c>
      <c r="T7" s="5">
        <v>76080</v>
      </c>
      <c r="U7" s="5">
        <v>67072</v>
      </c>
      <c r="V7" s="5">
        <v>62130</v>
      </c>
      <c r="W7" s="5">
        <v>73706</v>
      </c>
      <c r="X7" s="5">
        <v>80594</v>
      </c>
      <c r="Y7" s="5">
        <v>81979</v>
      </c>
      <c r="Z7" s="5">
        <v>87789</v>
      </c>
      <c r="AA7" s="5">
        <v>105967</v>
      </c>
      <c r="AB7" s="5">
        <v>97595</v>
      </c>
      <c r="AC7" s="5">
        <v>162686</v>
      </c>
      <c r="AD7" s="5">
        <v>108117</v>
      </c>
      <c r="AE7" s="5">
        <v>114066</v>
      </c>
      <c r="AF7" s="5">
        <v>115353</v>
      </c>
      <c r="AG7" s="5">
        <v>133698</v>
      </c>
      <c r="AH7" s="6" t="s">
        <v>481</v>
      </c>
    </row>
    <row r="8" spans="1:34" ht="13.5" customHeight="1">
      <c r="A8" s="3" t="s">
        <v>1793</v>
      </c>
      <c r="B8" s="5">
        <v>93528</v>
      </c>
      <c r="C8" s="5">
        <v>131187</v>
      </c>
      <c r="D8" s="5">
        <v>141512</v>
      </c>
      <c r="E8" s="5">
        <v>192122</v>
      </c>
      <c r="F8" s="5">
        <v>171862</v>
      </c>
      <c r="G8" s="5">
        <v>150478</v>
      </c>
      <c r="H8" s="5">
        <v>142238</v>
      </c>
      <c r="I8" s="5">
        <v>145401</v>
      </c>
      <c r="J8" s="5">
        <v>145493</v>
      </c>
      <c r="K8" s="5">
        <v>140210</v>
      </c>
      <c r="L8" s="5">
        <v>136675</v>
      </c>
      <c r="M8" s="5">
        <v>141125</v>
      </c>
      <c r="N8" s="5">
        <v>139212</v>
      </c>
      <c r="O8" s="5">
        <v>106438</v>
      </c>
      <c r="P8" s="5">
        <v>98855</v>
      </c>
      <c r="Q8" s="5">
        <v>107762</v>
      </c>
      <c r="R8" s="5">
        <v>106656</v>
      </c>
      <c r="S8" s="5">
        <v>71886</v>
      </c>
      <c r="T8" s="5">
        <v>53180</v>
      </c>
      <c r="U8" s="5">
        <v>48215</v>
      </c>
      <c r="V8" s="5">
        <v>45335</v>
      </c>
      <c r="W8" s="5">
        <v>55200</v>
      </c>
      <c r="X8" s="5">
        <v>61555</v>
      </c>
      <c r="Y8" s="5">
        <v>65567</v>
      </c>
      <c r="Z8" s="5">
        <v>70099</v>
      </c>
      <c r="AA8" s="5">
        <v>86044</v>
      </c>
      <c r="AB8" s="5">
        <v>71076</v>
      </c>
      <c r="AC8" s="5">
        <v>93535</v>
      </c>
      <c r="AD8" s="5">
        <v>72523</v>
      </c>
      <c r="AE8" s="5">
        <v>77711</v>
      </c>
      <c r="AF8" s="5">
        <v>80210</v>
      </c>
      <c r="AG8" s="5">
        <v>88290</v>
      </c>
      <c r="AH8" s="6" t="s">
        <v>1551</v>
      </c>
    </row>
    <row r="9" spans="1:34" ht="13.5" customHeight="1">
      <c r="A9" s="3" t="s">
        <v>1794</v>
      </c>
      <c r="B9" s="5">
        <v>48544</v>
      </c>
      <c r="C9" s="5">
        <v>39259</v>
      </c>
      <c r="D9" s="5">
        <v>52661</v>
      </c>
      <c r="E9" s="5">
        <v>55995</v>
      </c>
      <c r="F9" s="5">
        <v>45228</v>
      </c>
      <c r="G9" s="5">
        <v>36525</v>
      </c>
      <c r="H9" s="5">
        <v>43816</v>
      </c>
      <c r="I9" s="5">
        <v>50379</v>
      </c>
      <c r="J9" s="5">
        <v>50445</v>
      </c>
      <c r="K9" s="5">
        <v>49415</v>
      </c>
      <c r="L9" s="5">
        <v>48372</v>
      </c>
      <c r="M9" s="5">
        <v>50304</v>
      </c>
      <c r="N9" s="5">
        <v>50381</v>
      </c>
      <c r="O9" s="5">
        <v>43721</v>
      </c>
      <c r="P9" s="5">
        <v>35360</v>
      </c>
      <c r="Q9" s="5">
        <v>29028</v>
      </c>
      <c r="R9" s="5">
        <v>26313</v>
      </c>
      <c r="S9" s="5">
        <v>22563</v>
      </c>
      <c r="T9" s="5">
        <v>22900</v>
      </c>
      <c r="U9" s="5">
        <v>18857</v>
      </c>
      <c r="V9" s="5">
        <v>16795</v>
      </c>
      <c r="W9" s="5">
        <v>18506</v>
      </c>
      <c r="X9" s="5">
        <v>19039</v>
      </c>
      <c r="Y9" s="5">
        <v>16412</v>
      </c>
      <c r="Z9" s="5">
        <v>17690</v>
      </c>
      <c r="AA9" s="5">
        <v>19923</v>
      </c>
      <c r="AB9" s="5">
        <v>26519</v>
      </c>
      <c r="AC9" s="5">
        <v>69151</v>
      </c>
      <c r="AD9" s="5">
        <v>35594</v>
      </c>
      <c r="AE9" s="5">
        <v>36355</v>
      </c>
      <c r="AF9" s="5">
        <v>35143</v>
      </c>
      <c r="AG9" s="5">
        <v>45408</v>
      </c>
      <c r="AH9" s="6" t="s">
        <v>1553</v>
      </c>
    </row>
    <row r="10" spans="1:34" ht="13.5" customHeight="1">
      <c r="A10" s="3" t="s">
        <v>1795</v>
      </c>
      <c r="B10" s="5">
        <v>14024</v>
      </c>
      <c r="C10" s="5">
        <v>32942</v>
      </c>
      <c r="D10" s="5">
        <v>94963</v>
      </c>
      <c r="E10" s="5">
        <v>107119</v>
      </c>
      <c r="F10" s="5">
        <v>120939</v>
      </c>
      <c r="G10" s="5">
        <v>107854</v>
      </c>
      <c r="H10" s="5">
        <v>97959</v>
      </c>
      <c r="I10" s="5">
        <v>102945</v>
      </c>
      <c r="J10" s="5">
        <v>97450</v>
      </c>
      <c r="K10" s="5">
        <v>89744</v>
      </c>
      <c r="L10" s="5">
        <v>88765</v>
      </c>
      <c r="M10" s="5">
        <v>88243</v>
      </c>
      <c r="N10" s="5">
        <v>85879</v>
      </c>
      <c r="O10" s="5">
        <v>67726</v>
      </c>
      <c r="P10" s="5">
        <v>68382</v>
      </c>
      <c r="Q10" s="5">
        <v>83554</v>
      </c>
      <c r="R10" s="5">
        <v>84260</v>
      </c>
      <c r="S10" s="5">
        <v>50002</v>
      </c>
      <c r="T10" s="5">
        <v>31741</v>
      </c>
      <c r="U10" s="5">
        <v>26800</v>
      </c>
      <c r="V10" s="5">
        <v>24641</v>
      </c>
      <c r="W10" s="5">
        <v>28131</v>
      </c>
      <c r="X10" s="5">
        <v>28039</v>
      </c>
      <c r="Y10" s="5">
        <v>27490</v>
      </c>
      <c r="Z10" s="5">
        <v>24391</v>
      </c>
      <c r="AA10" s="5">
        <v>25835</v>
      </c>
      <c r="AB10" s="5">
        <v>15406</v>
      </c>
      <c r="AC10" s="5">
        <v>11957</v>
      </c>
      <c r="AD10" s="5">
        <v>9432</v>
      </c>
      <c r="AE10" s="5">
        <v>8222</v>
      </c>
      <c r="AF10" s="5">
        <v>9032</v>
      </c>
      <c r="AG10" s="5">
        <v>8240</v>
      </c>
      <c r="AH10" s="6" t="s">
        <v>1796</v>
      </c>
    </row>
    <row r="11" spans="1:34" ht="13.5" customHeight="1">
      <c r="A11" s="3" t="s">
        <v>1797</v>
      </c>
      <c r="B11" s="5">
        <v>33812</v>
      </c>
      <c r="C11" s="5">
        <v>55338</v>
      </c>
      <c r="D11" s="5">
        <v>14026</v>
      </c>
      <c r="E11" s="5">
        <v>31678</v>
      </c>
      <c r="F11" s="5" t="s">
        <v>1798</v>
      </c>
      <c r="G11" s="5" t="s">
        <v>1798</v>
      </c>
      <c r="H11" s="5">
        <v>630</v>
      </c>
      <c r="I11" s="5">
        <v>2479</v>
      </c>
      <c r="J11" s="5">
        <v>5308</v>
      </c>
      <c r="K11" s="5">
        <v>5487</v>
      </c>
      <c r="L11" s="5">
        <v>5891</v>
      </c>
      <c r="M11" s="5">
        <v>6141</v>
      </c>
      <c r="N11" s="5">
        <v>6415</v>
      </c>
      <c r="O11" s="5">
        <v>4787</v>
      </c>
      <c r="P11" s="5">
        <v>2987</v>
      </c>
      <c r="Q11" s="5">
        <v>2560</v>
      </c>
      <c r="R11" s="5">
        <v>3656</v>
      </c>
      <c r="S11" s="5">
        <v>4577</v>
      </c>
      <c r="T11" s="5">
        <v>3577</v>
      </c>
      <c r="U11" s="5">
        <v>3299</v>
      </c>
      <c r="V11" s="5">
        <v>2992</v>
      </c>
      <c r="W11" s="5">
        <v>3745</v>
      </c>
      <c r="X11" s="5">
        <v>3410</v>
      </c>
      <c r="Y11" s="5">
        <v>2670</v>
      </c>
      <c r="Z11" s="5">
        <v>1904</v>
      </c>
      <c r="AA11" s="5">
        <v>2318</v>
      </c>
      <c r="AB11" s="5">
        <v>2525</v>
      </c>
      <c r="AC11" s="5">
        <v>1998</v>
      </c>
      <c r="AD11" s="5">
        <v>1779</v>
      </c>
      <c r="AE11" s="5">
        <v>3563</v>
      </c>
      <c r="AF11" s="5">
        <v>4513</v>
      </c>
      <c r="AG11" s="5">
        <v>2452</v>
      </c>
      <c r="AH11" s="6" t="s">
        <v>1799</v>
      </c>
    </row>
    <row r="12" spans="1:34" ht="13.5" customHeight="1">
      <c r="A12" s="3" t="s">
        <v>1800</v>
      </c>
      <c r="B12" s="5">
        <v>27519</v>
      </c>
      <c r="C12" s="5">
        <v>34321</v>
      </c>
      <c r="D12" s="5">
        <v>28769</v>
      </c>
      <c r="E12" s="5">
        <v>50809</v>
      </c>
      <c r="F12" s="5">
        <v>39901</v>
      </c>
      <c r="G12" s="5">
        <v>32476</v>
      </c>
      <c r="H12" s="5">
        <v>31428</v>
      </c>
      <c r="I12" s="5">
        <v>31458</v>
      </c>
      <c r="J12" s="5">
        <v>36554</v>
      </c>
      <c r="K12" s="5">
        <v>37648</v>
      </c>
      <c r="L12" s="5">
        <v>32960</v>
      </c>
      <c r="M12" s="5">
        <v>33197</v>
      </c>
      <c r="N12" s="5">
        <v>33197</v>
      </c>
      <c r="O12" s="5">
        <v>22703</v>
      </c>
      <c r="P12" s="5">
        <v>15434</v>
      </c>
      <c r="Q12" s="5">
        <v>10718</v>
      </c>
      <c r="R12" s="5">
        <v>8190</v>
      </c>
      <c r="S12" s="5">
        <v>5922</v>
      </c>
      <c r="T12" s="5">
        <v>3842</v>
      </c>
      <c r="U12" s="5">
        <v>2531</v>
      </c>
      <c r="V12" s="5">
        <v>1612</v>
      </c>
      <c r="W12" s="5">
        <v>1380</v>
      </c>
      <c r="X12" s="5">
        <v>1438</v>
      </c>
      <c r="Y12" s="5">
        <v>964</v>
      </c>
      <c r="Z12" s="5">
        <v>1205</v>
      </c>
      <c r="AA12" s="5">
        <v>1004</v>
      </c>
      <c r="AB12" s="5">
        <v>608</v>
      </c>
      <c r="AC12" s="5">
        <v>997</v>
      </c>
      <c r="AD12" s="5">
        <v>621</v>
      </c>
      <c r="AE12" s="5">
        <v>543</v>
      </c>
      <c r="AF12" s="5">
        <v>241</v>
      </c>
      <c r="AG12" s="5">
        <v>429</v>
      </c>
      <c r="AH12" s="6" t="s">
        <v>1801</v>
      </c>
    </row>
    <row r="13" spans="1:34" ht="13.5" customHeight="1">
      <c r="A13" s="3" t="s">
        <v>1802</v>
      </c>
      <c r="B13" s="5">
        <v>59105</v>
      </c>
      <c r="C13" s="5">
        <v>44390</v>
      </c>
      <c r="D13" s="5">
        <v>53631</v>
      </c>
      <c r="E13" s="5">
        <v>57933</v>
      </c>
      <c r="F13" s="5">
        <v>55664</v>
      </c>
      <c r="G13" s="5">
        <v>46081</v>
      </c>
      <c r="H13" s="5">
        <v>55427</v>
      </c>
      <c r="I13" s="5">
        <v>57725</v>
      </c>
      <c r="J13" s="5">
        <v>54911</v>
      </c>
      <c r="K13" s="5">
        <v>56746</v>
      </c>
      <c r="L13" s="5">
        <v>57431</v>
      </c>
      <c r="M13" s="5">
        <v>60399</v>
      </c>
      <c r="N13" s="5">
        <v>64102</v>
      </c>
      <c r="O13" s="5">
        <v>54943</v>
      </c>
      <c r="P13" s="5">
        <v>47412</v>
      </c>
      <c r="Q13" s="5">
        <v>39958</v>
      </c>
      <c r="R13" s="5">
        <v>36863</v>
      </c>
      <c r="S13" s="5">
        <v>33463</v>
      </c>
      <c r="T13" s="5">
        <v>35516</v>
      </c>
      <c r="U13" s="5">
        <v>31675</v>
      </c>
      <c r="V13" s="5">
        <v>30135</v>
      </c>
      <c r="W13" s="5">
        <v>35074</v>
      </c>
      <c r="X13" s="5">
        <v>37322</v>
      </c>
      <c r="Y13" s="5">
        <v>33304</v>
      </c>
      <c r="Z13" s="5">
        <v>35542</v>
      </c>
      <c r="AA13" s="5">
        <v>40642</v>
      </c>
      <c r="AB13" s="5">
        <v>52433</v>
      </c>
      <c r="AC13" s="5">
        <v>118034</v>
      </c>
      <c r="AD13" s="5">
        <v>64858</v>
      </c>
      <c r="AE13" s="5">
        <v>63279</v>
      </c>
      <c r="AF13" s="5">
        <v>57594</v>
      </c>
      <c r="AG13" s="5">
        <v>71643</v>
      </c>
      <c r="AH13" s="6" t="s">
        <v>1803</v>
      </c>
    </row>
    <row r="14" spans="1:34" ht="13.5" customHeight="1">
      <c r="A14" s="3" t="s">
        <v>1804</v>
      </c>
      <c r="B14" s="5" t="s">
        <v>1798</v>
      </c>
      <c r="C14" s="5" t="s">
        <v>1798</v>
      </c>
      <c r="D14" s="5" t="s">
        <v>1798</v>
      </c>
      <c r="E14" s="5" t="s">
        <v>1798</v>
      </c>
      <c r="F14" s="5" t="s">
        <v>1798</v>
      </c>
      <c r="G14" s="5" t="s">
        <v>1798</v>
      </c>
      <c r="H14" s="5" t="s">
        <v>1798</v>
      </c>
      <c r="I14" s="5" t="s">
        <v>1798</v>
      </c>
      <c r="J14" s="5" t="s">
        <v>1798</v>
      </c>
      <c r="K14" s="5" t="s">
        <v>1798</v>
      </c>
      <c r="L14" s="5" t="s">
        <v>1798</v>
      </c>
      <c r="M14" s="5" t="s">
        <v>1798</v>
      </c>
      <c r="N14" s="5" t="s">
        <v>1798</v>
      </c>
      <c r="O14" s="5" t="s">
        <v>1798</v>
      </c>
      <c r="P14" s="5" t="s">
        <v>1798</v>
      </c>
      <c r="Q14" s="5" t="s">
        <v>1798</v>
      </c>
      <c r="R14" s="5" t="s">
        <v>1798</v>
      </c>
      <c r="S14" s="5">
        <v>485</v>
      </c>
      <c r="T14" s="5">
        <v>1404</v>
      </c>
      <c r="U14" s="5">
        <v>2767</v>
      </c>
      <c r="V14" s="5">
        <v>2691</v>
      </c>
      <c r="W14" s="5">
        <v>5099</v>
      </c>
      <c r="X14" s="5">
        <v>8963</v>
      </c>
      <c r="Y14" s="5">
        <v>14195</v>
      </c>
      <c r="Z14" s="5">
        <v>20728</v>
      </c>
      <c r="AA14" s="5">
        <v>29403</v>
      </c>
      <c r="AB14" s="5">
        <v>21970</v>
      </c>
      <c r="AC14" s="5">
        <v>23844</v>
      </c>
      <c r="AD14" s="5">
        <v>24230</v>
      </c>
      <c r="AE14" s="5">
        <v>33047</v>
      </c>
      <c r="AF14" s="5">
        <v>37960</v>
      </c>
      <c r="AG14" s="5">
        <v>45653</v>
      </c>
      <c r="AH14" s="6" t="s">
        <v>1805</v>
      </c>
    </row>
    <row r="15" spans="1:34" ht="13.5" customHeight="1">
      <c r="A15" s="3" t="s">
        <v>1806</v>
      </c>
      <c r="B15" s="5" t="s">
        <v>1798</v>
      </c>
      <c r="C15" s="5" t="s">
        <v>1798</v>
      </c>
      <c r="D15" s="5" t="s">
        <v>1798</v>
      </c>
      <c r="E15" s="5" t="s">
        <v>1798</v>
      </c>
      <c r="F15" s="5" t="s">
        <v>1798</v>
      </c>
      <c r="G15" s="5" t="s">
        <v>1798</v>
      </c>
      <c r="H15" s="5" t="s">
        <v>1798</v>
      </c>
      <c r="I15" s="5" t="s">
        <v>1798</v>
      </c>
      <c r="J15" s="5" t="s">
        <v>1798</v>
      </c>
      <c r="K15" s="5" t="s">
        <v>1798</v>
      </c>
      <c r="L15" s="5" t="s">
        <v>1798</v>
      </c>
      <c r="M15" s="5" t="s">
        <v>1798</v>
      </c>
      <c r="N15" s="5" t="s">
        <v>1798</v>
      </c>
      <c r="O15" s="5" t="s">
        <v>1798</v>
      </c>
      <c r="P15" s="5" t="s">
        <v>1798</v>
      </c>
      <c r="Q15" s="5" t="s">
        <v>1798</v>
      </c>
      <c r="R15" s="5" t="s">
        <v>1798</v>
      </c>
      <c r="S15" s="5" t="s">
        <v>1798</v>
      </c>
      <c r="T15" s="5" t="s">
        <v>1798</v>
      </c>
      <c r="U15" s="5" t="s">
        <v>1798</v>
      </c>
      <c r="V15" s="5">
        <v>59</v>
      </c>
      <c r="W15" s="5">
        <v>277</v>
      </c>
      <c r="X15" s="5">
        <v>1422</v>
      </c>
      <c r="Y15" s="5">
        <v>3356</v>
      </c>
      <c r="Z15" s="5">
        <v>4019</v>
      </c>
      <c r="AA15" s="5">
        <v>6765</v>
      </c>
      <c r="AB15" s="5">
        <v>4653</v>
      </c>
      <c r="AC15" s="5">
        <v>5856</v>
      </c>
      <c r="AD15" s="5">
        <v>7197</v>
      </c>
      <c r="AE15" s="5">
        <v>5412</v>
      </c>
      <c r="AF15" s="5">
        <v>6013</v>
      </c>
      <c r="AG15" s="5">
        <v>5281</v>
      </c>
      <c r="AH15" s="6" t="s">
        <v>539</v>
      </c>
    </row>
    <row r="16" spans="1:34" ht="21.75" customHeight="1">
      <c r="A16" s="3" t="s">
        <v>1829</v>
      </c>
      <c r="B16" s="5">
        <v>414762</v>
      </c>
      <c r="C16" s="5">
        <v>500332</v>
      </c>
      <c r="D16" s="5">
        <v>630011</v>
      </c>
      <c r="E16" s="5">
        <v>905067</v>
      </c>
      <c r="F16" s="5">
        <v>829239</v>
      </c>
      <c r="G16" s="5">
        <v>710190</v>
      </c>
      <c r="H16" s="5">
        <v>719969</v>
      </c>
      <c r="I16" s="5">
        <v>758201</v>
      </c>
      <c r="J16" s="5">
        <v>763970</v>
      </c>
      <c r="K16" s="5">
        <v>749471</v>
      </c>
      <c r="L16" s="5">
        <v>741476</v>
      </c>
      <c r="M16" s="5">
        <v>774633</v>
      </c>
      <c r="N16" s="5">
        <v>777691</v>
      </c>
      <c r="O16" s="5">
        <v>631848</v>
      </c>
      <c r="P16" s="5">
        <v>567321</v>
      </c>
      <c r="Q16" s="5">
        <v>570488</v>
      </c>
      <c r="R16" s="5">
        <v>551360</v>
      </c>
      <c r="S16" s="5">
        <v>406824</v>
      </c>
      <c r="T16" s="5">
        <v>340636</v>
      </c>
      <c r="U16" s="5">
        <v>298386</v>
      </c>
      <c r="V16" s="5">
        <v>278016</v>
      </c>
      <c r="W16" s="5">
        <v>327951</v>
      </c>
      <c r="X16" s="5">
        <v>349309</v>
      </c>
      <c r="Y16" s="5">
        <v>334475</v>
      </c>
      <c r="Z16" s="5">
        <v>351087</v>
      </c>
      <c r="AA16" s="5">
        <v>407318</v>
      </c>
      <c r="AB16" s="5">
        <v>414544</v>
      </c>
      <c r="AC16" s="5">
        <v>785453</v>
      </c>
      <c r="AD16" s="5">
        <v>482583</v>
      </c>
      <c r="AE16" s="5">
        <v>497789</v>
      </c>
      <c r="AF16" s="5">
        <v>488396</v>
      </c>
      <c r="AG16" s="5">
        <v>581303</v>
      </c>
      <c r="AH16" s="6" t="s">
        <v>482</v>
      </c>
    </row>
    <row r="17" spans="1:34" ht="16.5" customHeight="1">
      <c r="A17" s="3" t="s">
        <v>540</v>
      </c>
      <c r="B17" s="5">
        <v>272780</v>
      </c>
      <c r="C17" s="5">
        <v>372373</v>
      </c>
      <c r="D17" s="5">
        <v>439880</v>
      </c>
      <c r="E17" s="5">
        <v>679120</v>
      </c>
      <c r="F17" s="5">
        <v>632010</v>
      </c>
      <c r="G17" s="5">
        <v>549602</v>
      </c>
      <c r="H17" s="5">
        <v>524060</v>
      </c>
      <c r="I17" s="5">
        <v>535562</v>
      </c>
      <c r="J17" s="5">
        <v>540293</v>
      </c>
      <c r="K17" s="5">
        <v>528257</v>
      </c>
      <c r="L17" s="5">
        <v>523295</v>
      </c>
      <c r="M17" s="5">
        <v>544267</v>
      </c>
      <c r="N17" s="5">
        <v>544653</v>
      </c>
      <c r="O17" s="5">
        <v>424711</v>
      </c>
      <c r="P17" s="5">
        <v>396273</v>
      </c>
      <c r="Q17" s="5">
        <v>428960</v>
      </c>
      <c r="R17" s="5">
        <v>422432</v>
      </c>
      <c r="S17" s="5">
        <v>290630</v>
      </c>
      <c r="T17" s="5">
        <v>222162</v>
      </c>
      <c r="U17" s="5">
        <v>198615</v>
      </c>
      <c r="V17" s="5">
        <v>187325</v>
      </c>
      <c r="W17" s="5">
        <v>228077</v>
      </c>
      <c r="X17" s="5">
        <v>246598</v>
      </c>
      <c r="Y17" s="5">
        <v>248280</v>
      </c>
      <c r="Z17" s="5">
        <v>257784</v>
      </c>
      <c r="AA17" s="5">
        <v>302075</v>
      </c>
      <c r="AB17" s="5">
        <v>270860</v>
      </c>
      <c r="AC17" s="5">
        <v>401472</v>
      </c>
      <c r="AD17" s="5">
        <v>285012</v>
      </c>
      <c r="AE17" s="5">
        <v>296521</v>
      </c>
      <c r="AF17" s="5">
        <v>293859</v>
      </c>
      <c r="AG17" s="5">
        <v>329581</v>
      </c>
      <c r="AH17" s="6" t="s">
        <v>1551</v>
      </c>
    </row>
    <row r="18" spans="1:34" ht="13.5" customHeight="1">
      <c r="A18" s="3" t="s">
        <v>541</v>
      </c>
      <c r="B18" s="5">
        <v>141982</v>
      </c>
      <c r="C18" s="5">
        <v>127959</v>
      </c>
      <c r="D18" s="5">
        <v>190131</v>
      </c>
      <c r="E18" s="5">
        <v>225947</v>
      </c>
      <c r="F18" s="5">
        <v>197229</v>
      </c>
      <c r="G18" s="5">
        <v>160588</v>
      </c>
      <c r="H18" s="5">
        <v>195909</v>
      </c>
      <c r="I18" s="5">
        <v>222639</v>
      </c>
      <c r="J18" s="5">
        <v>223677</v>
      </c>
      <c r="K18" s="5">
        <v>221214</v>
      </c>
      <c r="L18" s="5">
        <v>218181</v>
      </c>
      <c r="M18" s="5">
        <v>230366</v>
      </c>
      <c r="N18" s="5">
        <v>233038</v>
      </c>
      <c r="O18" s="5">
        <v>207137</v>
      </c>
      <c r="P18" s="5">
        <v>171048</v>
      </c>
      <c r="Q18" s="5">
        <v>141528</v>
      </c>
      <c r="R18" s="5">
        <v>128928</v>
      </c>
      <c r="S18" s="5">
        <v>116194</v>
      </c>
      <c r="T18" s="5">
        <v>118474</v>
      </c>
      <c r="U18" s="5">
        <v>99771</v>
      </c>
      <c r="V18" s="5">
        <v>90691</v>
      </c>
      <c r="W18" s="5">
        <v>99874</v>
      </c>
      <c r="X18" s="5">
        <v>102711</v>
      </c>
      <c r="Y18" s="5">
        <v>86195</v>
      </c>
      <c r="Z18" s="5">
        <v>93303</v>
      </c>
      <c r="AA18" s="5">
        <v>105243</v>
      </c>
      <c r="AB18" s="5">
        <v>143684</v>
      </c>
      <c r="AC18" s="5">
        <v>383981</v>
      </c>
      <c r="AD18" s="5">
        <v>197571</v>
      </c>
      <c r="AE18" s="5">
        <v>201268</v>
      </c>
      <c r="AF18" s="5">
        <v>194537</v>
      </c>
      <c r="AG18" s="5">
        <v>251722</v>
      </c>
      <c r="AH18" s="6" t="s">
        <v>1553</v>
      </c>
    </row>
    <row r="19" spans="1:34" ht="13.5" customHeight="1">
      <c r="A19" s="3" t="s">
        <v>542</v>
      </c>
      <c r="B19" s="5">
        <v>41370</v>
      </c>
      <c r="C19" s="5">
        <v>91721</v>
      </c>
      <c r="D19" s="5">
        <v>281358</v>
      </c>
      <c r="E19" s="5">
        <v>362721</v>
      </c>
      <c r="F19" s="5">
        <v>423917</v>
      </c>
      <c r="G19" s="5">
        <v>371803</v>
      </c>
      <c r="H19" s="5">
        <v>337409</v>
      </c>
      <c r="I19" s="5">
        <v>356055</v>
      </c>
      <c r="J19" s="5">
        <v>341641</v>
      </c>
      <c r="K19" s="5">
        <v>317240</v>
      </c>
      <c r="L19" s="5">
        <v>316868</v>
      </c>
      <c r="M19" s="5">
        <v>319264</v>
      </c>
      <c r="N19" s="5">
        <v>314230</v>
      </c>
      <c r="O19" s="5">
        <v>254840</v>
      </c>
      <c r="P19" s="5">
        <v>254629</v>
      </c>
      <c r="Q19" s="5">
        <v>312605</v>
      </c>
      <c r="R19" s="5">
        <v>315664</v>
      </c>
      <c r="S19" s="5">
        <v>186404</v>
      </c>
      <c r="T19" s="5">
        <v>116435</v>
      </c>
      <c r="U19" s="5">
        <v>95713</v>
      </c>
      <c r="V19" s="5">
        <v>86833</v>
      </c>
      <c r="W19" s="5">
        <v>97045</v>
      </c>
      <c r="X19" s="5">
        <v>95782</v>
      </c>
      <c r="Y19" s="5">
        <v>90144</v>
      </c>
      <c r="Z19" s="5">
        <v>78287</v>
      </c>
      <c r="AA19" s="5">
        <v>79877</v>
      </c>
      <c r="AB19" s="5">
        <v>47095</v>
      </c>
      <c r="AC19" s="5">
        <v>36882</v>
      </c>
      <c r="AD19" s="5">
        <v>28043</v>
      </c>
      <c r="AE19" s="5">
        <v>24116</v>
      </c>
      <c r="AF19" s="5">
        <v>27012</v>
      </c>
      <c r="AG19" s="5">
        <v>23819</v>
      </c>
      <c r="AH19" s="6" t="s">
        <v>1796</v>
      </c>
    </row>
    <row r="20" spans="1:34" ht="13.5" customHeight="1">
      <c r="A20" s="3" t="s">
        <v>1797</v>
      </c>
      <c r="B20" s="5">
        <v>90899</v>
      </c>
      <c r="C20" s="5">
        <v>148825</v>
      </c>
      <c r="D20" s="5">
        <v>41340</v>
      </c>
      <c r="E20" s="5">
        <v>107649</v>
      </c>
      <c r="F20" s="5" t="s">
        <v>1798</v>
      </c>
      <c r="G20" s="5" t="s">
        <v>1798</v>
      </c>
      <c r="H20" s="5">
        <v>1831</v>
      </c>
      <c r="I20" s="5">
        <v>7881</v>
      </c>
      <c r="J20" s="5">
        <v>17781</v>
      </c>
      <c r="K20" s="5">
        <v>18151</v>
      </c>
      <c r="L20" s="5">
        <v>19125</v>
      </c>
      <c r="M20" s="5">
        <v>20345</v>
      </c>
      <c r="N20" s="5">
        <v>21011</v>
      </c>
      <c r="O20" s="5">
        <v>15093</v>
      </c>
      <c r="P20" s="5">
        <v>9945</v>
      </c>
      <c r="Q20" s="5">
        <v>7957</v>
      </c>
      <c r="R20" s="5">
        <v>11392</v>
      </c>
      <c r="S20" s="5">
        <v>13995</v>
      </c>
      <c r="T20" s="5">
        <v>9552</v>
      </c>
      <c r="U20" s="5">
        <v>9387</v>
      </c>
      <c r="V20" s="5">
        <v>8192</v>
      </c>
      <c r="W20" s="5">
        <v>10990</v>
      </c>
      <c r="X20" s="5">
        <v>9708</v>
      </c>
      <c r="Y20" s="5">
        <v>7227</v>
      </c>
      <c r="Z20" s="5">
        <v>5019</v>
      </c>
      <c r="AA20" s="5">
        <v>6241</v>
      </c>
      <c r="AB20" s="5">
        <v>6494</v>
      </c>
      <c r="AC20" s="5">
        <v>5234</v>
      </c>
      <c r="AD20" s="5">
        <v>4358</v>
      </c>
      <c r="AE20" s="5">
        <v>7877</v>
      </c>
      <c r="AF20" s="5">
        <v>9887</v>
      </c>
      <c r="AG20" s="5">
        <v>5654</v>
      </c>
      <c r="AH20" s="6" t="s">
        <v>543</v>
      </c>
    </row>
    <row r="21" spans="1:34" ht="13.5" customHeight="1">
      <c r="A21" s="3" t="s">
        <v>1800</v>
      </c>
      <c r="B21" s="5">
        <v>77210</v>
      </c>
      <c r="C21" s="5">
        <v>95276</v>
      </c>
      <c r="D21" s="5">
        <v>85775</v>
      </c>
      <c r="E21" s="5">
        <v>170066</v>
      </c>
      <c r="F21" s="5">
        <v>136381</v>
      </c>
      <c r="G21" s="5">
        <v>114974</v>
      </c>
      <c r="H21" s="5">
        <v>109252</v>
      </c>
      <c r="I21" s="5">
        <v>112019</v>
      </c>
      <c r="J21" s="5">
        <v>133715</v>
      </c>
      <c r="K21" s="5">
        <v>131695</v>
      </c>
      <c r="L21" s="5">
        <v>115609</v>
      </c>
      <c r="M21" s="5">
        <v>126809</v>
      </c>
      <c r="N21" s="5">
        <v>113869</v>
      </c>
      <c r="O21" s="5">
        <v>78554</v>
      </c>
      <c r="P21" s="5">
        <v>54690</v>
      </c>
      <c r="Q21" s="5">
        <v>37963</v>
      </c>
      <c r="R21" s="5">
        <v>29148</v>
      </c>
      <c r="S21" s="5">
        <v>20969</v>
      </c>
      <c r="T21" s="5">
        <v>14216</v>
      </c>
      <c r="U21" s="5">
        <v>8959</v>
      </c>
      <c r="V21" s="5">
        <v>6143</v>
      </c>
      <c r="W21" s="5">
        <v>5188</v>
      </c>
      <c r="X21" s="5">
        <v>4622</v>
      </c>
      <c r="Y21" s="5">
        <v>3525</v>
      </c>
      <c r="Z21" s="5">
        <v>4377</v>
      </c>
      <c r="AA21" s="5">
        <v>3404</v>
      </c>
      <c r="AB21" s="5">
        <v>2257</v>
      </c>
      <c r="AC21" s="5">
        <v>3241</v>
      </c>
      <c r="AD21" s="5">
        <v>2018</v>
      </c>
      <c r="AE21" s="5">
        <v>1860</v>
      </c>
      <c r="AF21" s="5">
        <v>939</v>
      </c>
      <c r="AG21" s="5">
        <v>1539</v>
      </c>
      <c r="AH21" s="6" t="s">
        <v>1801</v>
      </c>
    </row>
    <row r="22" spans="1:34" ht="13.5" customHeight="1">
      <c r="A22" s="3" t="s">
        <v>1802</v>
      </c>
      <c r="B22" s="5">
        <v>187150</v>
      </c>
      <c r="C22" s="5">
        <v>155854</v>
      </c>
      <c r="D22" s="5">
        <v>213593</v>
      </c>
      <c r="E22" s="5">
        <v>262760</v>
      </c>
      <c r="F22" s="5">
        <v>266928</v>
      </c>
      <c r="G22" s="5">
        <v>223413</v>
      </c>
      <c r="H22" s="5">
        <v>271477</v>
      </c>
      <c r="I22" s="5">
        <v>282246</v>
      </c>
      <c r="J22" s="5">
        <v>270833</v>
      </c>
      <c r="K22" s="5">
        <v>282385</v>
      </c>
      <c r="L22" s="5">
        <v>289874</v>
      </c>
      <c r="M22" s="5">
        <v>308215</v>
      </c>
      <c r="N22" s="5">
        <v>328581</v>
      </c>
      <c r="O22" s="5">
        <v>283361</v>
      </c>
      <c r="P22" s="5">
        <v>248057</v>
      </c>
      <c r="Q22" s="5">
        <v>211963</v>
      </c>
      <c r="R22" s="5">
        <v>195156</v>
      </c>
      <c r="S22" s="5">
        <v>183377</v>
      </c>
      <c r="T22" s="5">
        <v>195438</v>
      </c>
      <c r="U22" s="5">
        <v>174773</v>
      </c>
      <c r="V22" s="5">
        <v>167731</v>
      </c>
      <c r="W22" s="5">
        <v>196319</v>
      </c>
      <c r="X22" s="5">
        <v>205812</v>
      </c>
      <c r="Y22" s="5">
        <v>177941</v>
      </c>
      <c r="Z22" s="5">
        <v>188584</v>
      </c>
      <c r="AA22" s="5">
        <v>213987</v>
      </c>
      <c r="AB22" s="5">
        <v>282548</v>
      </c>
      <c r="AC22" s="5">
        <v>656711</v>
      </c>
      <c r="AD22" s="5">
        <v>358012</v>
      </c>
      <c r="AE22" s="5">
        <v>353805</v>
      </c>
      <c r="AF22" s="5">
        <v>322612</v>
      </c>
      <c r="AG22" s="5">
        <v>400232</v>
      </c>
      <c r="AH22" s="6" t="s">
        <v>1803</v>
      </c>
    </row>
    <row r="23" spans="1:34" ht="13.5" customHeight="1">
      <c r="A23" s="3" t="s">
        <v>1804</v>
      </c>
      <c r="B23" s="5" t="s">
        <v>1798</v>
      </c>
      <c r="C23" s="5" t="s">
        <v>1798</v>
      </c>
      <c r="D23" s="5" t="s">
        <v>1798</v>
      </c>
      <c r="E23" s="5" t="s">
        <v>1798</v>
      </c>
      <c r="F23" s="5" t="s">
        <v>1798</v>
      </c>
      <c r="G23" s="5" t="s">
        <v>1798</v>
      </c>
      <c r="H23" s="5" t="s">
        <v>1798</v>
      </c>
      <c r="I23" s="5" t="s">
        <v>1798</v>
      </c>
      <c r="J23" s="5" t="s">
        <v>1798</v>
      </c>
      <c r="K23" s="5" t="s">
        <v>1798</v>
      </c>
      <c r="L23" s="5" t="s">
        <v>1798</v>
      </c>
      <c r="M23" s="5" t="s">
        <v>1798</v>
      </c>
      <c r="N23" s="5" t="s">
        <v>1798</v>
      </c>
      <c r="O23" s="5" t="s">
        <v>1798</v>
      </c>
      <c r="P23" s="5" t="s">
        <v>1798</v>
      </c>
      <c r="Q23" s="5" t="s">
        <v>1798</v>
      </c>
      <c r="R23" s="5" t="s">
        <v>1798</v>
      </c>
      <c r="S23" s="5">
        <v>2079</v>
      </c>
      <c r="T23" s="5">
        <v>4995</v>
      </c>
      <c r="U23" s="5">
        <v>9554</v>
      </c>
      <c r="V23" s="5">
        <v>8940</v>
      </c>
      <c r="W23" s="5">
        <v>17538</v>
      </c>
      <c r="X23" s="5">
        <v>29163</v>
      </c>
      <c r="Y23" s="5">
        <v>45799</v>
      </c>
      <c r="Z23" s="5">
        <v>63285</v>
      </c>
      <c r="AA23" s="5">
        <v>85380</v>
      </c>
      <c r="AB23" s="5">
        <v>63464</v>
      </c>
      <c r="AC23" s="5">
        <v>67537</v>
      </c>
      <c r="AD23" s="5">
        <v>70583</v>
      </c>
      <c r="AE23" s="5">
        <v>95192</v>
      </c>
      <c r="AF23" s="5">
        <v>110557</v>
      </c>
      <c r="AG23" s="5">
        <v>135433</v>
      </c>
      <c r="AH23" s="6" t="s">
        <v>1805</v>
      </c>
    </row>
    <row r="24" spans="1:34" ht="13.5" customHeight="1">
      <c r="A24" s="3" t="s">
        <v>1806</v>
      </c>
      <c r="B24" s="5" t="s">
        <v>1798</v>
      </c>
      <c r="C24" s="5" t="s">
        <v>1798</v>
      </c>
      <c r="D24" s="5" t="s">
        <v>1798</v>
      </c>
      <c r="E24" s="5" t="s">
        <v>1798</v>
      </c>
      <c r="F24" s="5" t="s">
        <v>1798</v>
      </c>
      <c r="G24" s="5" t="s">
        <v>1798</v>
      </c>
      <c r="H24" s="5" t="s">
        <v>1798</v>
      </c>
      <c r="I24" s="5" t="s">
        <v>1798</v>
      </c>
      <c r="J24" s="5" t="s">
        <v>1798</v>
      </c>
      <c r="K24" s="5" t="s">
        <v>1798</v>
      </c>
      <c r="L24" s="5" t="s">
        <v>1798</v>
      </c>
      <c r="M24" s="5" t="s">
        <v>1798</v>
      </c>
      <c r="N24" s="5" t="s">
        <v>1798</v>
      </c>
      <c r="O24" s="5" t="s">
        <v>1798</v>
      </c>
      <c r="P24" s="5" t="s">
        <v>1798</v>
      </c>
      <c r="Q24" s="5" t="s">
        <v>1798</v>
      </c>
      <c r="R24" s="5" t="s">
        <v>1798</v>
      </c>
      <c r="S24" s="5" t="s">
        <v>1798</v>
      </c>
      <c r="T24" s="5" t="s">
        <v>1798</v>
      </c>
      <c r="U24" s="5" t="s">
        <v>1798</v>
      </c>
      <c r="V24" s="5">
        <v>177</v>
      </c>
      <c r="W24" s="5">
        <v>871</v>
      </c>
      <c r="X24" s="5">
        <v>4222</v>
      </c>
      <c r="Y24" s="5">
        <v>9839</v>
      </c>
      <c r="Z24" s="5">
        <v>11535</v>
      </c>
      <c r="AA24" s="5">
        <v>18429</v>
      </c>
      <c r="AB24" s="5">
        <v>12686</v>
      </c>
      <c r="AC24" s="5">
        <v>15848</v>
      </c>
      <c r="AD24" s="5">
        <v>19569</v>
      </c>
      <c r="AE24" s="5">
        <v>14939</v>
      </c>
      <c r="AF24" s="5">
        <v>17389</v>
      </c>
      <c r="AG24" s="5">
        <v>14626</v>
      </c>
      <c r="AH24" s="6" t="s">
        <v>539</v>
      </c>
    </row>
    <row r="25" spans="1:33" ht="10.5" customHeight="1">
      <c r="A25" s="3"/>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row>
    <row r="26" spans="1:34" ht="21.75" customHeight="1">
      <c r="A26" s="3" t="s">
        <v>544</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6" t="s">
        <v>545</v>
      </c>
    </row>
    <row r="27" spans="1:34" ht="19.5" customHeight="1">
      <c r="A27" s="3" t="s">
        <v>480</v>
      </c>
      <c r="B27" s="5">
        <v>56.8</v>
      </c>
      <c r="C27" s="5">
        <v>49</v>
      </c>
      <c r="D27" s="5">
        <v>54.3</v>
      </c>
      <c r="E27" s="5">
        <v>57.3</v>
      </c>
      <c r="F27" s="5">
        <v>64</v>
      </c>
      <c r="G27" s="5">
        <v>63.9</v>
      </c>
      <c r="H27" s="5">
        <v>66.7</v>
      </c>
      <c r="I27" s="5">
        <v>67.3</v>
      </c>
      <c r="J27" s="5">
        <v>67.9</v>
      </c>
      <c r="K27" s="5">
        <v>69.5</v>
      </c>
      <c r="L27" s="5">
        <v>71</v>
      </c>
      <c r="M27" s="5">
        <v>72.4</v>
      </c>
      <c r="N27" s="5">
        <v>74.2</v>
      </c>
      <c r="O27" s="5">
        <v>77.2</v>
      </c>
      <c r="P27" s="5">
        <v>77.2</v>
      </c>
      <c r="Q27" s="5">
        <v>75</v>
      </c>
      <c r="R27" s="5">
        <v>75</v>
      </c>
      <c r="S27" s="5">
        <v>81.1</v>
      </c>
      <c r="T27" s="5">
        <v>88.5</v>
      </c>
      <c r="U27" s="5">
        <v>89.6</v>
      </c>
      <c r="V27" s="5">
        <v>92.1</v>
      </c>
      <c r="W27" s="5">
        <v>93.3</v>
      </c>
      <c r="X27" s="5">
        <v>93.4</v>
      </c>
      <c r="Y27" s="5">
        <v>87.3</v>
      </c>
      <c r="Z27" s="5">
        <v>89.7</v>
      </c>
      <c r="AA27" s="5">
        <v>86</v>
      </c>
      <c r="AB27" s="5">
        <v>99.3</v>
      </c>
      <c r="AC27" s="5">
        <v>115.8</v>
      </c>
      <c r="AD27" s="5">
        <v>107.5</v>
      </c>
      <c r="AE27" s="5">
        <v>105.3</v>
      </c>
      <c r="AF27" s="5">
        <v>101.6</v>
      </c>
      <c r="AG27" s="8">
        <v>105.6</v>
      </c>
      <c r="AH27" s="6" t="s">
        <v>483</v>
      </c>
    </row>
    <row r="28" spans="1:34" ht="13.5" customHeight="1">
      <c r="A28" s="3" t="s">
        <v>540</v>
      </c>
      <c r="B28" s="5">
        <v>52.5</v>
      </c>
      <c r="C28" s="5">
        <v>43.4</v>
      </c>
      <c r="D28" s="5">
        <v>47.3</v>
      </c>
      <c r="E28" s="5">
        <v>51.4</v>
      </c>
      <c r="F28" s="5">
        <v>58.4</v>
      </c>
      <c r="G28" s="5">
        <v>58.3</v>
      </c>
      <c r="H28" s="5">
        <v>60.1</v>
      </c>
      <c r="I28" s="5">
        <v>60.3</v>
      </c>
      <c r="J28" s="5">
        <v>60.9</v>
      </c>
      <c r="K28" s="5">
        <v>62.6</v>
      </c>
      <c r="L28" s="5">
        <v>64.3</v>
      </c>
      <c r="M28" s="5">
        <v>65.4</v>
      </c>
      <c r="N28" s="5">
        <v>67.1</v>
      </c>
      <c r="O28" s="5">
        <v>69.2</v>
      </c>
      <c r="P28" s="5">
        <v>69.6</v>
      </c>
      <c r="Q28" s="5">
        <v>68.4</v>
      </c>
      <c r="R28" s="5">
        <v>68.7</v>
      </c>
      <c r="S28" s="5">
        <v>72.8</v>
      </c>
      <c r="T28" s="5">
        <v>79.6</v>
      </c>
      <c r="U28" s="5">
        <v>80.5</v>
      </c>
      <c r="V28" s="5">
        <v>82.4</v>
      </c>
      <c r="W28" s="5">
        <v>84.4</v>
      </c>
      <c r="X28" s="5">
        <v>83.9</v>
      </c>
      <c r="Y28" s="5">
        <v>78.4</v>
      </c>
      <c r="Z28" s="5">
        <v>80.8</v>
      </c>
      <c r="AA28" s="5">
        <v>76.5</v>
      </c>
      <c r="AB28" s="5">
        <v>87.1</v>
      </c>
      <c r="AC28" s="5">
        <v>102.3</v>
      </c>
      <c r="AD28" s="5">
        <v>92.7</v>
      </c>
      <c r="AE28" s="5">
        <v>90.2</v>
      </c>
      <c r="AF28" s="5">
        <v>85.8</v>
      </c>
      <c r="AG28" s="8">
        <v>88.9</v>
      </c>
      <c r="AH28" s="6" t="s">
        <v>1551</v>
      </c>
    </row>
    <row r="29" spans="1:34" ht="13.5" customHeight="1">
      <c r="A29" s="3" t="s">
        <v>541</v>
      </c>
      <c r="B29" s="5">
        <v>65</v>
      </c>
      <c r="C29" s="5">
        <v>67.6</v>
      </c>
      <c r="D29" s="5">
        <v>73.3</v>
      </c>
      <c r="E29" s="5">
        <v>77.3</v>
      </c>
      <c r="F29" s="5">
        <v>85.5</v>
      </c>
      <c r="G29" s="5">
        <v>86.6</v>
      </c>
      <c r="H29" s="5">
        <v>88.3</v>
      </c>
      <c r="I29" s="5">
        <v>87.5</v>
      </c>
      <c r="J29" s="5">
        <v>88.1</v>
      </c>
      <c r="K29" s="5">
        <v>89.1</v>
      </c>
      <c r="L29" s="5">
        <v>89.8</v>
      </c>
      <c r="M29" s="5">
        <v>92.1</v>
      </c>
      <c r="N29" s="5">
        <v>93.8</v>
      </c>
      <c r="O29" s="5">
        <v>96.8</v>
      </c>
      <c r="P29" s="5">
        <v>98.4</v>
      </c>
      <c r="Q29" s="5">
        <v>99.2</v>
      </c>
      <c r="R29" s="5">
        <v>100.3</v>
      </c>
      <c r="S29" s="5">
        <v>107.6</v>
      </c>
      <c r="T29" s="5">
        <v>109.1</v>
      </c>
      <c r="U29" s="5">
        <v>112.9</v>
      </c>
      <c r="V29" s="5">
        <v>118.1</v>
      </c>
      <c r="W29" s="5">
        <v>120.2</v>
      </c>
      <c r="X29" s="5">
        <v>124</v>
      </c>
      <c r="Y29" s="5">
        <v>122.9</v>
      </c>
      <c r="Z29" s="5">
        <v>124.8</v>
      </c>
      <c r="AA29" s="5">
        <v>127.5</v>
      </c>
      <c r="AB29" s="5">
        <v>131.9</v>
      </c>
      <c r="AC29" s="5">
        <v>134.1</v>
      </c>
      <c r="AD29" s="5">
        <v>137.6</v>
      </c>
      <c r="AE29" s="5">
        <v>137.5</v>
      </c>
      <c r="AF29" s="5">
        <v>137.7</v>
      </c>
      <c r="AG29" s="8">
        <v>138</v>
      </c>
      <c r="AH29" s="6" t="s">
        <v>1553</v>
      </c>
    </row>
    <row r="30" spans="1:34" ht="13.5" customHeight="1">
      <c r="A30" s="3" t="s">
        <v>542</v>
      </c>
      <c r="B30" s="5">
        <v>51.6</v>
      </c>
      <c r="C30" s="5">
        <v>40.2</v>
      </c>
      <c r="D30" s="5">
        <v>43</v>
      </c>
      <c r="E30" s="5">
        <v>46.9</v>
      </c>
      <c r="F30" s="5">
        <v>52.7</v>
      </c>
      <c r="G30" s="5">
        <v>52.2</v>
      </c>
      <c r="H30" s="5">
        <v>52.7</v>
      </c>
      <c r="I30" s="5">
        <v>53.3</v>
      </c>
      <c r="J30" s="5">
        <v>54.1</v>
      </c>
      <c r="K30" s="5">
        <v>54.9</v>
      </c>
      <c r="L30" s="5">
        <v>55.9</v>
      </c>
      <c r="M30" s="5">
        <v>56.9</v>
      </c>
      <c r="N30" s="5">
        <v>57.8</v>
      </c>
      <c r="O30" s="5">
        <v>60.2</v>
      </c>
      <c r="P30" s="5">
        <v>59.4</v>
      </c>
      <c r="Q30" s="5">
        <v>60</v>
      </c>
      <c r="R30" s="5">
        <v>61</v>
      </c>
      <c r="S30" s="5">
        <v>61.7</v>
      </c>
      <c r="T30" s="5">
        <v>63</v>
      </c>
      <c r="U30" s="5">
        <v>61.3</v>
      </c>
      <c r="V30" s="5">
        <v>61</v>
      </c>
      <c r="W30" s="5">
        <v>60.6</v>
      </c>
      <c r="X30" s="5">
        <v>61.4</v>
      </c>
      <c r="Y30" s="5">
        <v>58.3</v>
      </c>
      <c r="Z30" s="5">
        <v>62.9</v>
      </c>
      <c r="AA30" s="5">
        <v>59</v>
      </c>
      <c r="AB30" s="5">
        <v>59.9</v>
      </c>
      <c r="AC30" s="5">
        <v>59.2</v>
      </c>
      <c r="AD30" s="5">
        <v>58.3</v>
      </c>
      <c r="AE30" s="5">
        <v>56.3</v>
      </c>
      <c r="AF30" s="5">
        <v>58.2</v>
      </c>
      <c r="AG30" s="8">
        <v>55.9</v>
      </c>
      <c r="AH30" s="6" t="s">
        <v>1796</v>
      </c>
    </row>
    <row r="31" spans="1:34" ht="13.5" customHeight="1">
      <c r="A31" s="3" t="s">
        <v>1797</v>
      </c>
      <c r="B31" s="5">
        <v>46.5</v>
      </c>
      <c r="C31" s="5">
        <v>39.3</v>
      </c>
      <c r="D31" s="5">
        <v>42.6</v>
      </c>
      <c r="E31" s="5">
        <v>46</v>
      </c>
      <c r="F31" s="9" t="s">
        <v>1798</v>
      </c>
      <c r="G31" s="9" t="s">
        <v>1798</v>
      </c>
      <c r="H31" s="5">
        <v>45.8</v>
      </c>
      <c r="I31" s="5">
        <v>50.8</v>
      </c>
      <c r="J31" s="5">
        <v>52.6</v>
      </c>
      <c r="K31" s="5">
        <v>53.1</v>
      </c>
      <c r="L31" s="5">
        <v>52.7</v>
      </c>
      <c r="M31" s="5">
        <v>53.6</v>
      </c>
      <c r="N31" s="5">
        <v>54.5</v>
      </c>
      <c r="O31" s="5">
        <v>53.7</v>
      </c>
      <c r="P31" s="5">
        <v>56.8</v>
      </c>
      <c r="Q31" s="5">
        <v>54.1</v>
      </c>
      <c r="R31" s="5">
        <v>55.7</v>
      </c>
      <c r="S31" s="5">
        <v>51.7</v>
      </c>
      <c r="T31" s="5">
        <v>47</v>
      </c>
      <c r="U31" s="5">
        <v>50</v>
      </c>
      <c r="V31" s="5">
        <v>44.6</v>
      </c>
      <c r="W31" s="5">
        <v>49.3</v>
      </c>
      <c r="X31" s="5">
        <v>49.1</v>
      </c>
      <c r="Y31" s="5">
        <v>46.7</v>
      </c>
      <c r="Z31" s="5">
        <v>47.1</v>
      </c>
      <c r="AA31" s="5">
        <v>48.5</v>
      </c>
      <c r="AB31" s="5">
        <v>46.9</v>
      </c>
      <c r="AC31" s="5">
        <v>49.5</v>
      </c>
      <c r="AD31" s="5">
        <v>46.4</v>
      </c>
      <c r="AE31" s="5">
        <v>43.6</v>
      </c>
      <c r="AF31" s="5">
        <v>40.9</v>
      </c>
      <c r="AG31" s="8">
        <v>44.7</v>
      </c>
      <c r="AH31" s="6" t="s">
        <v>543</v>
      </c>
    </row>
    <row r="32" spans="1:34" ht="13.5" customHeight="1">
      <c r="A32" s="3" t="s">
        <v>1800</v>
      </c>
      <c r="B32" s="5">
        <v>49.8</v>
      </c>
      <c r="C32" s="5">
        <v>43.1</v>
      </c>
      <c r="D32" s="5">
        <v>46.8</v>
      </c>
      <c r="E32" s="5">
        <v>47.7</v>
      </c>
      <c r="F32" s="5">
        <v>53.7</v>
      </c>
      <c r="G32" s="5">
        <v>54.7</v>
      </c>
      <c r="H32" s="5">
        <v>54.6</v>
      </c>
      <c r="I32" s="5">
        <v>56.1</v>
      </c>
      <c r="J32" s="5">
        <v>57.9</v>
      </c>
      <c r="K32" s="5">
        <v>57.9</v>
      </c>
      <c r="L32" s="5">
        <v>58.5</v>
      </c>
      <c r="M32" s="5">
        <v>58</v>
      </c>
      <c r="N32" s="5">
        <v>58.2</v>
      </c>
      <c r="O32" s="5">
        <v>59</v>
      </c>
      <c r="P32" s="5">
        <v>59.9</v>
      </c>
      <c r="Q32" s="5">
        <v>59.9</v>
      </c>
      <c r="R32" s="5">
        <v>60.6</v>
      </c>
      <c r="S32" s="5">
        <v>62.8</v>
      </c>
      <c r="T32" s="5">
        <v>64</v>
      </c>
      <c r="U32" s="5">
        <v>61.8</v>
      </c>
      <c r="V32" s="5">
        <v>65.9</v>
      </c>
      <c r="W32" s="5">
        <v>68.2</v>
      </c>
      <c r="X32" s="5">
        <v>58.3</v>
      </c>
      <c r="Y32" s="5">
        <v>64.8</v>
      </c>
      <c r="Z32" s="5">
        <v>67.8</v>
      </c>
      <c r="AA32" s="5">
        <v>61</v>
      </c>
      <c r="AB32" s="5">
        <v>71.6</v>
      </c>
      <c r="AC32" s="5">
        <v>60.3</v>
      </c>
      <c r="AD32" s="5">
        <v>63.1</v>
      </c>
      <c r="AE32" s="5">
        <v>64.7</v>
      </c>
      <c r="AF32" s="5">
        <v>79.3</v>
      </c>
      <c r="AG32" s="8">
        <v>72</v>
      </c>
      <c r="AH32" s="6" t="s">
        <v>1801</v>
      </c>
    </row>
    <row r="33" spans="1:34" ht="13.5" customHeight="1">
      <c r="A33" s="3" t="s">
        <v>1802</v>
      </c>
      <c r="B33" s="5">
        <v>69.8</v>
      </c>
      <c r="C33" s="5">
        <v>72.8</v>
      </c>
      <c r="D33" s="5">
        <v>82.1</v>
      </c>
      <c r="E33" s="5">
        <v>91.1</v>
      </c>
      <c r="F33" s="5">
        <v>96.1</v>
      </c>
      <c r="G33" s="5">
        <v>97.6</v>
      </c>
      <c r="H33" s="5">
        <v>98.7</v>
      </c>
      <c r="I33" s="5">
        <v>99.5</v>
      </c>
      <c r="J33" s="5">
        <v>101.1</v>
      </c>
      <c r="K33" s="5">
        <v>102</v>
      </c>
      <c r="L33" s="5">
        <v>103.3</v>
      </c>
      <c r="M33" s="5">
        <v>105.7</v>
      </c>
      <c r="N33" s="5">
        <v>106.4</v>
      </c>
      <c r="O33" s="5">
        <v>107.8</v>
      </c>
      <c r="P33" s="5">
        <v>109.9</v>
      </c>
      <c r="Q33" s="5">
        <v>111.6</v>
      </c>
      <c r="R33" s="5">
        <v>112</v>
      </c>
      <c r="S33" s="5">
        <v>117.5</v>
      </c>
      <c r="T33" s="5">
        <v>118.8</v>
      </c>
      <c r="U33" s="5">
        <v>122</v>
      </c>
      <c r="V33" s="5">
        <v>126.5</v>
      </c>
      <c r="W33" s="5">
        <v>130.5</v>
      </c>
      <c r="X33" s="5">
        <v>132.6</v>
      </c>
      <c r="Y33" s="5">
        <v>130.7</v>
      </c>
      <c r="Z33" s="5">
        <v>130.7</v>
      </c>
      <c r="AA33" s="5">
        <v>131</v>
      </c>
      <c r="AB33" s="5">
        <v>134.8</v>
      </c>
      <c r="AC33" s="5">
        <v>137.5</v>
      </c>
      <c r="AD33" s="5">
        <v>140.5</v>
      </c>
      <c r="AE33" s="5">
        <v>142.5</v>
      </c>
      <c r="AF33" s="5">
        <v>143</v>
      </c>
      <c r="AG33" s="8">
        <v>142.3</v>
      </c>
      <c r="AH33" s="6" t="s">
        <v>1803</v>
      </c>
    </row>
    <row r="34" spans="1:34" ht="13.5" customHeight="1">
      <c r="A34" s="3" t="s">
        <v>1804</v>
      </c>
      <c r="B34" s="9" t="s">
        <v>1798</v>
      </c>
      <c r="C34" s="9" t="s">
        <v>1798</v>
      </c>
      <c r="D34" s="9" t="s">
        <v>1798</v>
      </c>
      <c r="E34" s="9" t="s">
        <v>1798</v>
      </c>
      <c r="F34" s="9" t="s">
        <v>1798</v>
      </c>
      <c r="G34" s="9" t="s">
        <v>1798</v>
      </c>
      <c r="H34" s="9" t="s">
        <v>1798</v>
      </c>
      <c r="I34" s="9" t="s">
        <v>1798</v>
      </c>
      <c r="J34" s="9" t="s">
        <v>1798</v>
      </c>
      <c r="K34" s="9" t="s">
        <v>1798</v>
      </c>
      <c r="L34" s="9" t="s">
        <v>1798</v>
      </c>
      <c r="M34" s="9" t="s">
        <v>1798</v>
      </c>
      <c r="N34" s="9" t="s">
        <v>1798</v>
      </c>
      <c r="O34" s="9" t="s">
        <v>1798</v>
      </c>
      <c r="P34" s="9" t="s">
        <v>1798</v>
      </c>
      <c r="Q34" s="9" t="s">
        <v>1798</v>
      </c>
      <c r="R34" s="9" t="s">
        <v>1798</v>
      </c>
      <c r="S34" s="5">
        <v>93</v>
      </c>
      <c r="T34" s="5">
        <v>69.2</v>
      </c>
      <c r="U34" s="5">
        <v>64.5</v>
      </c>
      <c r="V34" s="5">
        <v>61.2</v>
      </c>
      <c r="W34" s="5">
        <v>60.4</v>
      </c>
      <c r="X34" s="5">
        <v>58.9</v>
      </c>
      <c r="Y34" s="5">
        <v>59.7</v>
      </c>
      <c r="Z34" s="5">
        <v>62.8</v>
      </c>
      <c r="AA34" s="5">
        <v>59.4</v>
      </c>
      <c r="AB34" s="5">
        <v>59.3</v>
      </c>
      <c r="AC34" s="5">
        <v>60.6</v>
      </c>
      <c r="AD34" s="5">
        <v>60.9</v>
      </c>
      <c r="AE34" s="5">
        <v>62.6</v>
      </c>
      <c r="AF34" s="5">
        <v>64.6</v>
      </c>
      <c r="AG34" s="8">
        <v>67</v>
      </c>
      <c r="AH34" s="6" t="s">
        <v>1805</v>
      </c>
    </row>
    <row r="35" spans="1:34" ht="13.5" customHeight="1">
      <c r="A35" s="3" t="s">
        <v>1806</v>
      </c>
      <c r="B35" s="9" t="s">
        <v>1798</v>
      </c>
      <c r="C35" s="9" t="s">
        <v>1798</v>
      </c>
      <c r="D35" s="9" t="s">
        <v>1798</v>
      </c>
      <c r="E35" s="9" t="s">
        <v>1798</v>
      </c>
      <c r="F35" s="9" t="s">
        <v>1798</v>
      </c>
      <c r="G35" s="9" t="s">
        <v>1798</v>
      </c>
      <c r="H35" s="9" t="s">
        <v>1798</v>
      </c>
      <c r="I35" s="9" t="s">
        <v>1798</v>
      </c>
      <c r="J35" s="9" t="s">
        <v>1798</v>
      </c>
      <c r="K35" s="9" t="s">
        <v>1798</v>
      </c>
      <c r="L35" s="9" t="s">
        <v>1798</v>
      </c>
      <c r="M35" s="9" t="s">
        <v>1798</v>
      </c>
      <c r="N35" s="9" t="s">
        <v>1798</v>
      </c>
      <c r="O35" s="9" t="s">
        <v>1798</v>
      </c>
      <c r="P35" s="9" t="s">
        <v>1798</v>
      </c>
      <c r="Q35" s="9" t="s">
        <v>1798</v>
      </c>
      <c r="R35" s="9" t="s">
        <v>1798</v>
      </c>
      <c r="S35" s="9" t="s">
        <v>1798</v>
      </c>
      <c r="T35" s="9" t="s">
        <v>1798</v>
      </c>
      <c r="U35" s="9" t="s">
        <v>1798</v>
      </c>
      <c r="V35" s="5">
        <v>50</v>
      </c>
      <c r="W35" s="5">
        <v>51.8</v>
      </c>
      <c r="X35" s="5">
        <v>51.6</v>
      </c>
      <c r="Y35" s="5">
        <v>50.4</v>
      </c>
      <c r="Z35" s="5">
        <v>54.8</v>
      </c>
      <c r="AA35" s="5">
        <v>51.7</v>
      </c>
      <c r="AB35" s="5">
        <v>50.6</v>
      </c>
      <c r="AC35" s="5">
        <v>50.5</v>
      </c>
      <c r="AD35" s="5">
        <v>49.7</v>
      </c>
      <c r="AE35" s="5">
        <v>50.1</v>
      </c>
      <c r="AF35" s="5">
        <v>50.1</v>
      </c>
      <c r="AG35" s="8">
        <v>50.5</v>
      </c>
      <c r="AH35" s="6" t="s">
        <v>539</v>
      </c>
    </row>
    <row r="36" spans="1:33" ht="13.5" customHeight="1">
      <c r="A36" s="3"/>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row>
    <row r="37" spans="1:34" ht="21.75" customHeight="1">
      <c r="A37" s="3" t="s">
        <v>546</v>
      </c>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6" t="s">
        <v>547</v>
      </c>
    </row>
    <row r="38" spans="1:34" ht="19.5" customHeight="1">
      <c r="A38" s="3" t="s">
        <v>548</v>
      </c>
      <c r="B38" s="8">
        <v>4.8</v>
      </c>
      <c r="C38" s="8">
        <v>5.4</v>
      </c>
      <c r="D38" s="8">
        <v>6</v>
      </c>
      <c r="E38" s="8">
        <v>7.3</v>
      </c>
      <c r="F38" s="8">
        <v>6.1</v>
      </c>
      <c r="G38" s="8">
        <v>5.2</v>
      </c>
      <c r="H38" s="8">
        <v>5.1</v>
      </c>
      <c r="I38" s="8">
        <v>5.4</v>
      </c>
      <c r="J38" s="8">
        <v>5.3</v>
      </c>
      <c r="K38" s="8">
        <v>5.1</v>
      </c>
      <c r="L38" s="8">
        <v>4.9</v>
      </c>
      <c r="M38" s="8">
        <v>5.1</v>
      </c>
      <c r="N38" s="8">
        <v>5</v>
      </c>
      <c r="O38" s="8">
        <v>4</v>
      </c>
      <c r="P38" s="8">
        <v>3.5</v>
      </c>
      <c r="Q38" s="8">
        <v>3.6</v>
      </c>
      <c r="R38" s="8">
        <v>3.5</v>
      </c>
      <c r="S38" s="8">
        <v>2.5</v>
      </c>
      <c r="T38" s="8">
        <v>2</v>
      </c>
      <c r="U38" s="8">
        <v>1.8</v>
      </c>
      <c r="V38" s="8">
        <v>1.6</v>
      </c>
      <c r="W38" s="8">
        <v>1.9</v>
      </c>
      <c r="X38" s="8">
        <v>2.1</v>
      </c>
      <c r="Y38" s="8">
        <v>2.1</v>
      </c>
      <c r="Z38" s="8">
        <v>2.3</v>
      </c>
      <c r="AA38" s="8">
        <v>2.8</v>
      </c>
      <c r="AB38" s="8">
        <v>2.6</v>
      </c>
      <c r="AC38" s="8">
        <v>4.3</v>
      </c>
      <c r="AD38" s="8">
        <v>2.8</v>
      </c>
      <c r="AE38" s="8">
        <v>3</v>
      </c>
      <c r="AF38" s="8">
        <v>3</v>
      </c>
      <c r="AG38" s="8">
        <v>3.5</v>
      </c>
      <c r="AH38" s="6" t="s">
        <v>549</v>
      </c>
    </row>
    <row r="39" spans="1:34" ht="13.5" customHeight="1">
      <c r="A39" s="3" t="s">
        <v>550</v>
      </c>
      <c r="B39" s="8">
        <v>6.6</v>
      </c>
      <c r="C39" s="8">
        <v>8.4</v>
      </c>
      <c r="D39" s="8">
        <v>8.3</v>
      </c>
      <c r="E39" s="8">
        <v>10.2</v>
      </c>
      <c r="F39" s="8">
        <v>8.3</v>
      </c>
      <c r="G39" s="8">
        <v>7.1</v>
      </c>
      <c r="H39" s="8">
        <v>6.6</v>
      </c>
      <c r="I39" s="8">
        <v>6.7</v>
      </c>
      <c r="J39" s="8">
        <v>6.6</v>
      </c>
      <c r="K39" s="8">
        <v>6.3</v>
      </c>
      <c r="L39" s="8">
        <v>6</v>
      </c>
      <c r="M39" s="8">
        <v>6.2</v>
      </c>
      <c r="N39" s="8">
        <v>6</v>
      </c>
      <c r="O39" s="8">
        <v>4.6</v>
      </c>
      <c r="P39" s="8">
        <v>4.2</v>
      </c>
      <c r="Q39" s="8">
        <v>4.6</v>
      </c>
      <c r="R39" s="8">
        <v>4.5</v>
      </c>
      <c r="S39" s="8">
        <v>3</v>
      </c>
      <c r="T39" s="8">
        <v>2.2</v>
      </c>
      <c r="U39" s="8">
        <v>2</v>
      </c>
      <c r="V39" s="8">
        <v>1.9</v>
      </c>
      <c r="W39" s="8">
        <v>2.3</v>
      </c>
      <c r="X39" s="8">
        <v>2.6</v>
      </c>
      <c r="Y39" s="8">
        <v>2.7</v>
      </c>
      <c r="Z39" s="8">
        <v>2.9</v>
      </c>
      <c r="AA39" s="8">
        <v>3.6</v>
      </c>
      <c r="AB39" s="8">
        <v>3</v>
      </c>
      <c r="AC39" s="8">
        <v>4</v>
      </c>
      <c r="AD39" s="8">
        <v>3.1</v>
      </c>
      <c r="AE39" s="8">
        <v>3.3</v>
      </c>
      <c r="AF39" s="8">
        <v>3.4</v>
      </c>
      <c r="AG39" s="8">
        <v>3.8</v>
      </c>
      <c r="AH39" s="6" t="s">
        <v>1551</v>
      </c>
    </row>
    <row r="40" spans="1:34" ht="13.5" customHeight="1">
      <c r="A40" s="3" t="s">
        <v>1552</v>
      </c>
      <c r="B40" s="8">
        <v>3.2</v>
      </c>
      <c r="C40" s="8">
        <v>2.5</v>
      </c>
      <c r="D40" s="8">
        <v>3.4</v>
      </c>
      <c r="E40" s="8">
        <v>3.7</v>
      </c>
      <c r="F40" s="8">
        <v>3.1</v>
      </c>
      <c r="G40" s="8">
        <v>2.5</v>
      </c>
      <c r="H40" s="8">
        <v>3</v>
      </c>
      <c r="I40" s="8">
        <v>3.4</v>
      </c>
      <c r="J40" s="8">
        <v>3.4</v>
      </c>
      <c r="K40" s="8">
        <v>3.3</v>
      </c>
      <c r="L40" s="8">
        <v>3.3</v>
      </c>
      <c r="M40" s="8">
        <v>3.4</v>
      </c>
      <c r="N40" s="8">
        <v>3.4</v>
      </c>
      <c r="O40" s="8">
        <v>3</v>
      </c>
      <c r="P40" s="8">
        <v>2.4</v>
      </c>
      <c r="Q40" s="8">
        <v>2</v>
      </c>
      <c r="R40" s="8">
        <v>1.8</v>
      </c>
      <c r="S40" s="8">
        <v>1.5</v>
      </c>
      <c r="T40" s="8">
        <v>1.6</v>
      </c>
      <c r="U40" s="8">
        <v>1.3</v>
      </c>
      <c r="V40" s="8">
        <v>1.1</v>
      </c>
      <c r="W40" s="8">
        <v>1.3</v>
      </c>
      <c r="X40" s="8">
        <v>1.3</v>
      </c>
      <c r="Y40" s="8">
        <v>1.1</v>
      </c>
      <c r="Z40" s="8">
        <v>1.2</v>
      </c>
      <c r="AA40" s="8">
        <v>1.4</v>
      </c>
      <c r="AB40" s="8">
        <v>1.8</v>
      </c>
      <c r="AC40" s="8">
        <v>4.7</v>
      </c>
      <c r="AD40" s="8">
        <v>2.4</v>
      </c>
      <c r="AE40" s="8">
        <v>2.5</v>
      </c>
      <c r="AF40" s="8">
        <v>2.4</v>
      </c>
      <c r="AG40" s="8">
        <v>3.1</v>
      </c>
      <c r="AH40" s="6" t="s">
        <v>1553</v>
      </c>
    </row>
    <row r="41" spans="1:33" ht="9.75" customHeight="1">
      <c r="A41" s="3"/>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row>
    <row r="42" spans="1:34" ht="21.75" customHeight="1">
      <c r="A42" s="3" t="s">
        <v>1554</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6" t="s">
        <v>1555</v>
      </c>
    </row>
    <row r="43" spans="1:34" ht="19.5" customHeight="1">
      <c r="A43" s="3" t="s">
        <v>1556</v>
      </c>
      <c r="B43" s="8">
        <v>14</v>
      </c>
      <c r="C43" s="8">
        <v>15.9</v>
      </c>
      <c r="D43" s="8">
        <v>19.4</v>
      </c>
      <c r="E43" s="8">
        <v>26.6</v>
      </c>
      <c r="F43" s="8">
        <v>23.3</v>
      </c>
      <c r="G43" s="8">
        <v>19.8</v>
      </c>
      <c r="H43" s="8">
        <v>19.9</v>
      </c>
      <c r="I43" s="8">
        <v>20.7</v>
      </c>
      <c r="J43" s="8">
        <v>20.7</v>
      </c>
      <c r="K43" s="8">
        <v>20.1</v>
      </c>
      <c r="L43" s="8">
        <v>19.8</v>
      </c>
      <c r="M43" s="8">
        <v>20.6</v>
      </c>
      <c r="N43" s="8">
        <v>20.5</v>
      </c>
      <c r="O43" s="8">
        <v>16.7</v>
      </c>
      <c r="P43" s="8">
        <v>14.9</v>
      </c>
      <c r="Q43" s="8">
        <v>14.9</v>
      </c>
      <c r="R43" s="8">
        <v>14.4</v>
      </c>
      <c r="S43" s="8">
        <v>10.6</v>
      </c>
      <c r="T43" s="8">
        <v>8.8</v>
      </c>
      <c r="U43" s="8">
        <v>7.8</v>
      </c>
      <c r="V43" s="8">
        <v>7.2</v>
      </c>
      <c r="W43" s="8">
        <v>8.5</v>
      </c>
      <c r="X43" s="8">
        <v>9</v>
      </c>
      <c r="Y43" s="8">
        <v>8.7</v>
      </c>
      <c r="Z43" s="8">
        <v>9.2</v>
      </c>
      <c r="AA43" s="8">
        <v>10.6</v>
      </c>
      <c r="AB43" s="8">
        <v>10.8</v>
      </c>
      <c r="AC43" s="8">
        <v>20.6</v>
      </c>
      <c r="AD43" s="8">
        <v>12.6</v>
      </c>
      <c r="AE43" s="8">
        <v>13</v>
      </c>
      <c r="AF43" s="8">
        <v>12.8</v>
      </c>
      <c r="AG43" s="8">
        <v>15.3</v>
      </c>
      <c r="AH43" s="6" t="s">
        <v>549</v>
      </c>
    </row>
    <row r="44" spans="1:34" ht="13.5" customHeight="1">
      <c r="A44" s="3" t="s">
        <v>550</v>
      </c>
      <c r="B44" s="8">
        <v>19.2</v>
      </c>
      <c r="C44" s="8">
        <v>23.9</v>
      </c>
      <c r="D44" s="8">
        <v>26</v>
      </c>
      <c r="E44" s="8">
        <v>36.1</v>
      </c>
      <c r="F44" s="8">
        <v>30.4</v>
      </c>
      <c r="G44" s="8">
        <v>26</v>
      </c>
      <c r="H44" s="8">
        <v>24.4</v>
      </c>
      <c r="I44" s="8">
        <v>24.5</v>
      </c>
      <c r="J44" s="8">
        <v>24.5</v>
      </c>
      <c r="K44" s="8">
        <v>23.6</v>
      </c>
      <c r="L44" s="8">
        <v>23.1</v>
      </c>
      <c r="M44" s="8">
        <v>23.8</v>
      </c>
      <c r="N44" s="8">
        <v>23.5</v>
      </c>
      <c r="O44" s="8">
        <v>18.3</v>
      </c>
      <c r="P44" s="8">
        <v>16.8</v>
      </c>
      <c r="Q44" s="8">
        <v>18.1</v>
      </c>
      <c r="R44" s="8">
        <v>17.7</v>
      </c>
      <c r="S44" s="8">
        <v>12.2</v>
      </c>
      <c r="T44" s="8">
        <v>9.3</v>
      </c>
      <c r="U44" s="8">
        <v>8.3</v>
      </c>
      <c r="V44" s="8">
        <v>7.8</v>
      </c>
      <c r="W44" s="8">
        <v>9.5</v>
      </c>
      <c r="X44" s="8">
        <v>10.3</v>
      </c>
      <c r="Y44" s="8">
        <v>10.4</v>
      </c>
      <c r="Z44" s="8">
        <v>10.8</v>
      </c>
      <c r="AA44" s="8">
        <v>12.8</v>
      </c>
      <c r="AB44" s="8">
        <v>11.5</v>
      </c>
      <c r="AC44" s="8">
        <v>17.1</v>
      </c>
      <c r="AD44" s="8">
        <v>12.1</v>
      </c>
      <c r="AE44" s="8">
        <v>12.6</v>
      </c>
      <c r="AF44" s="8">
        <v>12.6</v>
      </c>
      <c r="AG44" s="8">
        <v>14.1</v>
      </c>
      <c r="AH44" s="6" t="s">
        <v>1551</v>
      </c>
    </row>
    <row r="45" spans="1:34" ht="13.5" customHeight="1">
      <c r="A45" s="3" t="s">
        <v>1552</v>
      </c>
      <c r="B45" s="8">
        <v>9.2</v>
      </c>
      <c r="C45" s="8">
        <v>8.1</v>
      </c>
      <c r="D45" s="8">
        <v>12.2</v>
      </c>
      <c r="E45" s="8">
        <v>14.9</v>
      </c>
      <c r="F45" s="8">
        <v>13.3</v>
      </c>
      <c r="G45" s="8">
        <v>10.9</v>
      </c>
      <c r="H45" s="8">
        <v>13.3</v>
      </c>
      <c r="I45" s="8">
        <v>15.1</v>
      </c>
      <c r="J45" s="8">
        <v>15.1</v>
      </c>
      <c r="K45" s="8">
        <v>14.9</v>
      </c>
      <c r="L45" s="8">
        <v>14.7</v>
      </c>
      <c r="M45" s="8">
        <v>15.6</v>
      </c>
      <c r="N45" s="8">
        <v>15.9</v>
      </c>
      <c r="O45" s="8">
        <v>14.2</v>
      </c>
      <c r="P45" s="8">
        <v>11.7</v>
      </c>
      <c r="Q45" s="8">
        <v>9.7</v>
      </c>
      <c r="R45" s="8">
        <v>8.9</v>
      </c>
      <c r="S45" s="8">
        <v>7.9</v>
      </c>
      <c r="T45" s="8">
        <v>8.1</v>
      </c>
      <c r="U45" s="8">
        <v>6.8</v>
      </c>
      <c r="V45" s="8">
        <v>6.2</v>
      </c>
      <c r="W45" s="8">
        <v>6.8</v>
      </c>
      <c r="X45" s="8">
        <v>7</v>
      </c>
      <c r="Y45" s="8">
        <v>5.8</v>
      </c>
      <c r="Z45" s="8">
        <v>6.3</v>
      </c>
      <c r="AA45" s="8">
        <v>7.2</v>
      </c>
      <c r="AB45" s="8">
        <v>9.8</v>
      </c>
      <c r="AC45" s="8">
        <v>26.2</v>
      </c>
      <c r="AD45" s="8">
        <v>13.4</v>
      </c>
      <c r="AE45" s="8">
        <v>13.7</v>
      </c>
      <c r="AF45" s="8">
        <v>13.2</v>
      </c>
      <c r="AG45" s="8">
        <v>17</v>
      </c>
      <c r="AH45" s="6" t="s">
        <v>1553</v>
      </c>
    </row>
    <row r="46" spans="1:33" ht="10.5" customHeight="1">
      <c r="A46" s="3"/>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row>
    <row r="47" spans="1:34" ht="21.75" customHeight="1">
      <c r="A47" s="3" t="s">
        <v>1557</v>
      </c>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6" t="s">
        <v>1558</v>
      </c>
    </row>
    <row r="48" spans="1:34" ht="19.5" customHeight="1">
      <c r="A48" s="3" t="s">
        <v>1559</v>
      </c>
      <c r="B48" s="5">
        <v>582</v>
      </c>
      <c r="C48" s="5">
        <v>853</v>
      </c>
      <c r="D48" s="5">
        <v>693</v>
      </c>
      <c r="E48" s="5">
        <v>750</v>
      </c>
      <c r="F48" s="5">
        <v>706</v>
      </c>
      <c r="G48" s="5">
        <v>580</v>
      </c>
      <c r="H48" s="5">
        <v>589</v>
      </c>
      <c r="I48" s="5">
        <v>640</v>
      </c>
      <c r="J48" s="5">
        <v>687</v>
      </c>
      <c r="K48" s="5">
        <v>711</v>
      </c>
      <c r="L48" s="5">
        <v>718</v>
      </c>
      <c r="M48" s="5">
        <v>757</v>
      </c>
      <c r="N48" s="5">
        <v>768</v>
      </c>
      <c r="O48" s="5">
        <v>587</v>
      </c>
      <c r="P48" s="5">
        <v>526</v>
      </c>
      <c r="Q48" s="5">
        <v>587</v>
      </c>
      <c r="R48" s="5">
        <v>612</v>
      </c>
      <c r="S48" s="5">
        <v>455</v>
      </c>
      <c r="T48" s="5">
        <v>366</v>
      </c>
      <c r="U48" s="5">
        <v>324</v>
      </c>
      <c r="V48" s="5">
        <v>305</v>
      </c>
      <c r="W48" s="5">
        <v>360</v>
      </c>
      <c r="X48" s="5">
        <v>385</v>
      </c>
      <c r="Y48" s="5">
        <v>374</v>
      </c>
      <c r="Z48" s="5">
        <v>416</v>
      </c>
      <c r="AA48" s="5">
        <v>543</v>
      </c>
      <c r="AB48" s="5">
        <v>508</v>
      </c>
      <c r="AC48" s="5">
        <v>832</v>
      </c>
      <c r="AD48" s="5">
        <v>564</v>
      </c>
      <c r="AE48" s="5">
        <v>551</v>
      </c>
      <c r="AF48" s="5">
        <v>510</v>
      </c>
      <c r="AG48" s="5">
        <v>538</v>
      </c>
      <c r="AH48" s="6" t="s">
        <v>1560</v>
      </c>
    </row>
    <row r="49" spans="1:34" ht="13.5" customHeight="1">
      <c r="A49" s="3" t="s">
        <v>550</v>
      </c>
      <c r="B49" s="5">
        <v>756</v>
      </c>
      <c r="C49" s="5">
        <v>1280</v>
      </c>
      <c r="D49" s="5">
        <v>965</v>
      </c>
      <c r="E49" s="5">
        <v>1059</v>
      </c>
      <c r="F49" s="5">
        <v>917</v>
      </c>
      <c r="G49" s="5">
        <v>767</v>
      </c>
      <c r="H49" s="5">
        <v>745</v>
      </c>
      <c r="I49" s="5">
        <v>792</v>
      </c>
      <c r="J49" s="5">
        <v>850</v>
      </c>
      <c r="K49" s="5">
        <v>878</v>
      </c>
      <c r="L49" s="5">
        <v>889</v>
      </c>
      <c r="M49" s="5">
        <v>926</v>
      </c>
      <c r="N49" s="5">
        <v>931</v>
      </c>
      <c r="O49" s="5">
        <v>683</v>
      </c>
      <c r="P49" s="5">
        <v>701</v>
      </c>
      <c r="Q49" s="5">
        <v>841</v>
      </c>
      <c r="R49" s="5">
        <v>885</v>
      </c>
      <c r="S49" s="5">
        <v>601</v>
      </c>
      <c r="T49" s="5">
        <v>442</v>
      </c>
      <c r="U49" s="5">
        <v>399</v>
      </c>
      <c r="V49" s="5">
        <v>376</v>
      </c>
      <c r="W49" s="5">
        <v>454</v>
      </c>
      <c r="X49" s="5">
        <v>492</v>
      </c>
      <c r="Y49" s="5">
        <v>497</v>
      </c>
      <c r="Z49" s="5">
        <v>547</v>
      </c>
      <c r="AA49" s="5">
        <v>728</v>
      </c>
      <c r="AB49" s="5">
        <v>614</v>
      </c>
      <c r="AC49" s="5">
        <v>788</v>
      </c>
      <c r="AD49" s="5">
        <v>623</v>
      </c>
      <c r="AE49" s="5">
        <v>619</v>
      </c>
      <c r="AF49" s="5">
        <v>585</v>
      </c>
      <c r="AG49" s="5">
        <v>588</v>
      </c>
      <c r="AH49" s="6" t="s">
        <v>1551</v>
      </c>
    </row>
    <row r="50" spans="1:34" ht="13.5" customHeight="1">
      <c r="A50" s="3" t="s">
        <v>1552</v>
      </c>
      <c r="B50" s="5">
        <v>403</v>
      </c>
      <c r="C50" s="5">
        <v>403</v>
      </c>
      <c r="D50" s="5">
        <v>394</v>
      </c>
      <c r="E50" s="5">
        <v>375</v>
      </c>
      <c r="F50" s="5">
        <v>377</v>
      </c>
      <c r="G50" s="5">
        <v>289</v>
      </c>
      <c r="H50" s="5">
        <v>351</v>
      </c>
      <c r="I50" s="5">
        <v>412</v>
      </c>
      <c r="J50" s="5">
        <v>442</v>
      </c>
      <c r="K50" s="5">
        <v>462</v>
      </c>
      <c r="L50" s="5">
        <v>465</v>
      </c>
      <c r="M50" s="5">
        <v>501</v>
      </c>
      <c r="N50" s="5">
        <v>518</v>
      </c>
      <c r="O50" s="5">
        <v>438</v>
      </c>
      <c r="P50" s="5">
        <v>309</v>
      </c>
      <c r="Q50" s="5">
        <v>276</v>
      </c>
      <c r="R50" s="5">
        <v>272</v>
      </c>
      <c r="S50" s="5">
        <v>256</v>
      </c>
      <c r="T50" s="5">
        <v>262</v>
      </c>
      <c r="U50" s="5">
        <v>219</v>
      </c>
      <c r="V50" s="5">
        <v>202</v>
      </c>
      <c r="W50" s="5">
        <v>222</v>
      </c>
      <c r="X50" s="5">
        <v>226</v>
      </c>
      <c r="Y50" s="5">
        <v>188</v>
      </c>
      <c r="Z50" s="5">
        <v>213</v>
      </c>
      <c r="AA50" s="5">
        <v>259</v>
      </c>
      <c r="AB50" s="5">
        <v>348</v>
      </c>
      <c r="AC50" s="5">
        <v>901</v>
      </c>
      <c r="AD50" s="5">
        <v>472</v>
      </c>
      <c r="AE50" s="5">
        <v>447</v>
      </c>
      <c r="AF50" s="5">
        <v>395</v>
      </c>
      <c r="AG50" s="5">
        <v>461</v>
      </c>
      <c r="AH50" s="6" t="s">
        <v>1553</v>
      </c>
    </row>
    <row r="51" ht="39.75" customHeight="1">
      <c r="A51" t="s">
        <v>566</v>
      </c>
    </row>
    <row r="52" ht="12" customHeight="1"/>
    <row r="53" ht="13.5" customHeight="1"/>
  </sheetData>
  <printOptions/>
  <pageMargins left="0.7874015748031497" right="0.984251968503937" top="0.7874015748031497" bottom="0.5905511811023623" header="0" footer="0"/>
  <pageSetup horizontalDpi="300" verticalDpi="300" orientation="portrait" paperSize="9" scale="90" r:id="rId1"/>
</worksheet>
</file>

<file path=xl/worksheets/sheet18.xml><?xml version="1.0" encoding="utf-8"?>
<worksheet xmlns="http://schemas.openxmlformats.org/spreadsheetml/2006/main" xmlns:r="http://schemas.openxmlformats.org/officeDocument/2006/relationships">
  <dimension ref="A3:G74"/>
  <sheetViews>
    <sheetView showGridLines="0" workbookViewId="0" topLeftCell="A1">
      <selection activeCell="H84" sqref="H84"/>
    </sheetView>
  </sheetViews>
  <sheetFormatPr defaultColWidth="9.140625" defaultRowHeight="12.75"/>
  <cols>
    <col min="1" max="1" width="47.00390625" style="10" customWidth="1"/>
    <col min="2" max="2" width="8.57421875" style="10" customWidth="1"/>
    <col min="3" max="3" width="11.57421875" style="10" customWidth="1"/>
    <col min="4" max="4" width="8.7109375" style="10" customWidth="1"/>
    <col min="5" max="5" width="10.7109375" style="10" customWidth="1"/>
    <col min="6" max="6" width="8.8515625" style="10" customWidth="1"/>
    <col min="7" max="7" width="10.421875" style="10" customWidth="1"/>
    <col min="8" max="16384" width="9.140625" style="10" customWidth="1"/>
  </cols>
  <sheetData>
    <row r="1" ht="11.25" customHeight="1"/>
    <row r="2" ht="11.25" customHeight="1"/>
    <row r="3" ht="15.75" customHeight="1">
      <c r="A3" s="10" t="s">
        <v>1561</v>
      </c>
    </row>
    <row r="4" spans="1:7" ht="15" customHeight="1">
      <c r="A4" s="11" t="s">
        <v>1562</v>
      </c>
      <c r="B4" s="11"/>
      <c r="C4" s="11"/>
      <c r="D4" s="11"/>
      <c r="E4" s="11"/>
      <c r="F4" s="11"/>
      <c r="G4" s="11"/>
    </row>
    <row r="5" spans="1:7" ht="26.25" customHeight="1">
      <c r="A5" s="490" t="s">
        <v>492</v>
      </c>
      <c r="B5" s="487" t="s">
        <v>484</v>
      </c>
      <c r="C5" s="488"/>
      <c r="D5" s="487" t="s">
        <v>485</v>
      </c>
      <c r="E5" s="488"/>
      <c r="F5" s="487" t="s">
        <v>486</v>
      </c>
      <c r="G5" s="489"/>
    </row>
    <row r="6" spans="1:7" ht="15.75" customHeight="1">
      <c r="A6" s="491"/>
      <c r="B6" s="495" t="s">
        <v>487</v>
      </c>
      <c r="C6" s="497" t="s">
        <v>488</v>
      </c>
      <c r="D6" s="495" t="s">
        <v>487</v>
      </c>
      <c r="E6" s="497" t="s">
        <v>488</v>
      </c>
      <c r="F6" s="495" t="s">
        <v>487</v>
      </c>
      <c r="G6" s="497" t="s">
        <v>488</v>
      </c>
    </row>
    <row r="7" spans="1:7" ht="46.5" customHeight="1">
      <c r="A7" s="492"/>
      <c r="B7" s="496"/>
      <c r="C7" s="498"/>
      <c r="D7" s="496"/>
      <c r="E7" s="498"/>
      <c r="F7" s="496"/>
      <c r="G7" s="498"/>
    </row>
    <row r="8" spans="1:7" ht="16.5" customHeight="1">
      <c r="A8" s="493" t="s">
        <v>489</v>
      </c>
      <c r="B8" s="494"/>
      <c r="C8" s="494"/>
      <c r="D8" s="494"/>
      <c r="E8" s="494"/>
      <c r="F8" s="494"/>
      <c r="G8" s="494"/>
    </row>
    <row r="9" spans="1:7" ht="15.75" customHeight="1">
      <c r="A9" s="13" t="s">
        <v>1416</v>
      </c>
      <c r="B9" s="14">
        <v>95876</v>
      </c>
      <c r="C9" s="14">
        <v>162494902</v>
      </c>
      <c r="D9" s="14">
        <v>37484</v>
      </c>
      <c r="E9" s="14">
        <v>94291207</v>
      </c>
      <c r="F9" s="14">
        <v>58392</v>
      </c>
      <c r="G9" s="10">
        <v>68203695</v>
      </c>
    </row>
    <row r="10" spans="1:6" ht="12.75" customHeight="1">
      <c r="A10" s="13" t="s">
        <v>635</v>
      </c>
      <c r="B10" s="14"/>
      <c r="C10" s="14"/>
      <c r="D10" s="14"/>
      <c r="E10" s="14"/>
      <c r="F10" s="14"/>
    </row>
    <row r="11" spans="1:7" ht="18.75" customHeight="1">
      <c r="A11" s="13" t="s">
        <v>1417</v>
      </c>
      <c r="B11" s="14">
        <v>69161</v>
      </c>
      <c r="C11" s="14">
        <v>68381550</v>
      </c>
      <c r="D11" s="14">
        <v>26486</v>
      </c>
      <c r="E11" s="14">
        <v>38442589</v>
      </c>
      <c r="F11" s="14">
        <v>42675</v>
      </c>
      <c r="G11" s="10">
        <v>29938961</v>
      </c>
    </row>
    <row r="12" spans="1:6" ht="16.5" customHeight="1">
      <c r="A12" s="13" t="s">
        <v>1418</v>
      </c>
      <c r="B12" s="14"/>
      <c r="C12" s="14"/>
      <c r="D12" s="14"/>
      <c r="E12" s="14"/>
      <c r="F12" s="14"/>
    </row>
    <row r="13" spans="1:7" ht="26.25" customHeight="1">
      <c r="A13" s="13" t="s">
        <v>1419</v>
      </c>
      <c r="B13" s="14">
        <v>66119</v>
      </c>
      <c r="C13" s="14">
        <v>47114643</v>
      </c>
      <c r="D13" s="14">
        <v>24045</v>
      </c>
      <c r="E13" s="14">
        <v>18410374</v>
      </c>
      <c r="F13" s="14">
        <v>42074</v>
      </c>
      <c r="G13" s="10">
        <v>28704269</v>
      </c>
    </row>
    <row r="14" spans="1:6" ht="15.75" customHeight="1">
      <c r="A14" s="13" t="s">
        <v>1420</v>
      </c>
      <c r="B14" s="14"/>
      <c r="C14" s="14"/>
      <c r="D14" s="14"/>
      <c r="E14" s="14"/>
      <c r="F14" s="14"/>
    </row>
    <row r="15" spans="1:6" ht="27.75" customHeight="1">
      <c r="A15" s="13" t="s">
        <v>490</v>
      </c>
      <c r="B15" s="14"/>
      <c r="C15" s="14"/>
      <c r="D15" s="14"/>
      <c r="E15" s="14"/>
      <c r="F15" s="14"/>
    </row>
    <row r="16" spans="1:7" ht="28.5" customHeight="1">
      <c r="A16" s="13" t="s">
        <v>1421</v>
      </c>
      <c r="B16" s="14">
        <v>64232</v>
      </c>
      <c r="C16" s="14">
        <v>46516894</v>
      </c>
      <c r="D16" s="14">
        <v>23963</v>
      </c>
      <c r="E16" s="14">
        <v>18385428</v>
      </c>
      <c r="F16" s="14">
        <v>40269</v>
      </c>
      <c r="G16" s="10">
        <v>28131466</v>
      </c>
    </row>
    <row r="17" spans="1:6" ht="19.5" customHeight="1">
      <c r="A17" s="13" t="s">
        <v>1422</v>
      </c>
      <c r="B17" s="14"/>
      <c r="C17" s="14"/>
      <c r="D17" s="14"/>
      <c r="E17" s="14"/>
      <c r="F17" s="14"/>
    </row>
    <row r="18" spans="1:7" ht="26.25" customHeight="1">
      <c r="A18" s="13" t="s">
        <v>1423</v>
      </c>
      <c r="B18" s="14">
        <v>1887</v>
      </c>
      <c r="C18" s="14">
        <v>597749</v>
      </c>
      <c r="D18" s="14">
        <v>82</v>
      </c>
      <c r="E18" s="14">
        <v>24946</v>
      </c>
      <c r="F18" s="14">
        <v>1805</v>
      </c>
      <c r="G18" s="10">
        <v>572803</v>
      </c>
    </row>
    <row r="19" spans="1:6" ht="16.5" customHeight="1">
      <c r="A19" s="13" t="s">
        <v>1424</v>
      </c>
      <c r="B19" s="14"/>
      <c r="C19" s="14"/>
      <c r="D19" s="14"/>
      <c r="E19" s="14"/>
      <c r="F19" s="14"/>
    </row>
    <row r="20" spans="1:7" ht="27" customHeight="1">
      <c r="A20" s="13" t="s">
        <v>1425</v>
      </c>
      <c r="B20" s="14">
        <v>3003</v>
      </c>
      <c r="C20" s="14">
        <v>20954266</v>
      </c>
      <c r="D20" s="14">
        <v>2420</v>
      </c>
      <c r="E20" s="14">
        <v>19816352</v>
      </c>
      <c r="F20" s="14">
        <v>583</v>
      </c>
      <c r="G20" s="10">
        <v>1137914</v>
      </c>
    </row>
    <row r="21" spans="1:6" ht="16.5" customHeight="1">
      <c r="A21" s="13" t="s">
        <v>1426</v>
      </c>
      <c r="B21" s="14"/>
      <c r="C21" s="14"/>
      <c r="D21" s="14"/>
      <c r="E21" s="14"/>
      <c r="F21" s="14"/>
    </row>
    <row r="22" spans="1:7" ht="25.5" customHeight="1">
      <c r="A22" s="13" t="s">
        <v>1427</v>
      </c>
      <c r="B22" s="14">
        <v>1044</v>
      </c>
      <c r="C22" s="14">
        <v>1165417</v>
      </c>
      <c r="D22" s="14">
        <v>628</v>
      </c>
      <c r="E22" s="14">
        <v>765433</v>
      </c>
      <c r="F22" s="14">
        <v>416</v>
      </c>
      <c r="G22" s="10">
        <v>399984</v>
      </c>
    </row>
    <row r="23" spans="1:6" ht="18" customHeight="1">
      <c r="A23" s="13" t="s">
        <v>1428</v>
      </c>
      <c r="B23" s="14"/>
      <c r="C23" s="14"/>
      <c r="D23" s="14"/>
      <c r="E23" s="14"/>
      <c r="F23" s="14"/>
    </row>
    <row r="24" spans="1:7" ht="27" customHeight="1">
      <c r="A24" s="13" t="s">
        <v>1429</v>
      </c>
      <c r="B24" s="14">
        <v>1959</v>
      </c>
      <c r="C24" s="14">
        <v>19788849</v>
      </c>
      <c r="D24" s="14">
        <v>1792</v>
      </c>
      <c r="E24" s="14">
        <v>19050919</v>
      </c>
      <c r="F24" s="14">
        <v>167</v>
      </c>
      <c r="G24" s="10">
        <v>737930</v>
      </c>
    </row>
    <row r="25" spans="1:6" ht="14.25" customHeight="1">
      <c r="A25" s="13" t="s">
        <v>1430</v>
      </c>
      <c r="B25" s="14"/>
      <c r="C25" s="14"/>
      <c r="D25" s="14"/>
      <c r="E25" s="14"/>
      <c r="F25" s="14"/>
    </row>
    <row r="26" spans="1:7" ht="27" customHeight="1">
      <c r="A26" s="13" t="s">
        <v>1713</v>
      </c>
      <c r="B26" s="14">
        <v>39</v>
      </c>
      <c r="C26" s="14">
        <v>312641</v>
      </c>
      <c r="D26" s="14">
        <v>21</v>
      </c>
      <c r="E26" s="14">
        <v>215863</v>
      </c>
      <c r="F26" s="14">
        <v>18</v>
      </c>
      <c r="G26" s="10">
        <v>96778</v>
      </c>
    </row>
    <row r="27" spans="1:6" ht="13.5" customHeight="1">
      <c r="A27" s="13" t="s">
        <v>1714</v>
      </c>
      <c r="B27" s="14"/>
      <c r="C27" s="14"/>
      <c r="D27" s="14"/>
      <c r="E27" s="14"/>
      <c r="F27" s="14"/>
    </row>
    <row r="28" spans="1:7" ht="27" customHeight="1">
      <c r="A28" s="13" t="s">
        <v>1536</v>
      </c>
      <c r="B28" s="14">
        <v>26715</v>
      </c>
      <c r="C28" s="14">
        <v>94113352</v>
      </c>
      <c r="D28" s="14">
        <v>10998</v>
      </c>
      <c r="E28" s="14">
        <v>55848618</v>
      </c>
      <c r="F28" s="14">
        <v>15717</v>
      </c>
      <c r="G28" s="10">
        <v>38264734</v>
      </c>
    </row>
    <row r="29" spans="1:6" ht="18" customHeight="1">
      <c r="A29" s="13" t="s">
        <v>193</v>
      </c>
      <c r="B29" s="14"/>
      <c r="C29" s="14"/>
      <c r="D29" s="14"/>
      <c r="E29" s="14"/>
      <c r="F29" s="14"/>
    </row>
    <row r="30" spans="1:7" ht="27" customHeight="1">
      <c r="A30" s="13" t="s">
        <v>783</v>
      </c>
      <c r="B30" s="14">
        <v>879</v>
      </c>
      <c r="C30" s="14">
        <v>2131444</v>
      </c>
      <c r="D30" s="14">
        <v>199</v>
      </c>
      <c r="E30" s="14">
        <v>1267271</v>
      </c>
      <c r="F30" s="14">
        <v>680</v>
      </c>
      <c r="G30" s="10">
        <v>864173</v>
      </c>
    </row>
    <row r="31" spans="1:6" ht="15" customHeight="1">
      <c r="A31" s="13" t="s">
        <v>784</v>
      </c>
      <c r="B31" s="14"/>
      <c r="C31" s="14"/>
      <c r="D31" s="14"/>
      <c r="E31" s="14"/>
      <c r="F31" s="14"/>
    </row>
    <row r="32" spans="1:7" ht="24" customHeight="1">
      <c r="A32" s="13" t="s">
        <v>785</v>
      </c>
      <c r="B32" s="14">
        <v>352</v>
      </c>
      <c r="C32" s="14">
        <v>1897855</v>
      </c>
      <c r="D32" s="14">
        <v>154</v>
      </c>
      <c r="E32" s="14">
        <v>1225573</v>
      </c>
      <c r="F32" s="14">
        <v>198</v>
      </c>
      <c r="G32" s="10">
        <v>672282</v>
      </c>
    </row>
    <row r="33" spans="1:6" ht="15.75" customHeight="1">
      <c r="A33" s="13" t="s">
        <v>786</v>
      </c>
      <c r="B33" s="14"/>
      <c r="C33" s="14"/>
      <c r="D33" s="14"/>
      <c r="E33" s="14"/>
      <c r="F33" s="14"/>
    </row>
    <row r="34" spans="1:7" ht="25.5" customHeight="1">
      <c r="A34" s="13" t="s">
        <v>787</v>
      </c>
      <c r="B34" s="14">
        <v>527</v>
      </c>
      <c r="C34" s="14">
        <v>233589</v>
      </c>
      <c r="D34" s="14">
        <v>45</v>
      </c>
      <c r="E34" s="14">
        <v>41698</v>
      </c>
      <c r="F34" s="14">
        <v>482</v>
      </c>
      <c r="G34" s="10">
        <v>191891</v>
      </c>
    </row>
    <row r="35" spans="1:6" ht="15" customHeight="1">
      <c r="A35" s="13" t="s">
        <v>788</v>
      </c>
      <c r="B35" s="14"/>
      <c r="C35" s="14"/>
      <c r="D35" s="14"/>
      <c r="E35" s="14"/>
      <c r="F35" s="14"/>
    </row>
    <row r="36" spans="1:7" ht="24" customHeight="1">
      <c r="A36" s="13" t="s">
        <v>789</v>
      </c>
      <c r="B36" s="14">
        <v>571</v>
      </c>
      <c r="C36" s="14">
        <v>4345638</v>
      </c>
      <c r="D36" s="14">
        <v>358</v>
      </c>
      <c r="E36" s="14">
        <v>3319608</v>
      </c>
      <c r="F36" s="14">
        <v>213</v>
      </c>
      <c r="G36" s="10">
        <v>1026030</v>
      </c>
    </row>
    <row r="37" spans="1:6" ht="16.5" customHeight="1">
      <c r="A37" s="13" t="s">
        <v>790</v>
      </c>
      <c r="B37" s="14"/>
      <c r="C37" s="14"/>
      <c r="D37" s="14"/>
      <c r="E37" s="14"/>
      <c r="F37" s="14"/>
    </row>
    <row r="38" spans="1:7" ht="22.5" customHeight="1">
      <c r="A38" s="13" t="s">
        <v>791</v>
      </c>
      <c r="B38" s="14">
        <v>3741</v>
      </c>
      <c r="C38" s="14">
        <v>18653241</v>
      </c>
      <c r="D38" s="14">
        <v>2635</v>
      </c>
      <c r="E38" s="14">
        <v>16257652</v>
      </c>
      <c r="F38" s="14">
        <v>1106</v>
      </c>
      <c r="G38" s="10">
        <v>2395589</v>
      </c>
    </row>
    <row r="39" spans="1:6" ht="16.5" customHeight="1">
      <c r="A39" s="13" t="s">
        <v>792</v>
      </c>
      <c r="B39" s="14"/>
      <c r="C39" s="14"/>
      <c r="D39" s="14"/>
      <c r="E39" s="14"/>
      <c r="F39" s="14"/>
    </row>
    <row r="40" spans="1:7" ht="27.75" customHeight="1">
      <c r="A40" s="13" t="s">
        <v>793</v>
      </c>
      <c r="B40" s="14">
        <v>6479</v>
      </c>
      <c r="C40" s="14">
        <v>1770137</v>
      </c>
      <c r="D40" s="14">
        <v>4425</v>
      </c>
      <c r="E40" s="14">
        <v>1021599</v>
      </c>
      <c r="F40" s="14">
        <v>2054</v>
      </c>
      <c r="G40" s="10">
        <v>748538</v>
      </c>
    </row>
    <row r="41" spans="1:6" ht="13.5" customHeight="1">
      <c r="A41" s="13" t="s">
        <v>794</v>
      </c>
      <c r="B41" s="14"/>
      <c r="C41" s="14"/>
      <c r="D41" s="14"/>
      <c r="E41" s="14"/>
      <c r="F41" s="14"/>
    </row>
    <row r="42" spans="1:7" ht="26.25" customHeight="1">
      <c r="A42" s="13" t="s">
        <v>795</v>
      </c>
      <c r="B42" s="14">
        <v>35</v>
      </c>
      <c r="C42" s="14">
        <v>243905</v>
      </c>
      <c r="D42" s="14">
        <v>19</v>
      </c>
      <c r="E42" s="14">
        <v>64572</v>
      </c>
      <c r="F42" s="14">
        <v>16</v>
      </c>
      <c r="G42" s="10">
        <v>179333</v>
      </c>
    </row>
    <row r="43" spans="1:6" ht="14.25" customHeight="1">
      <c r="A43" s="13" t="s">
        <v>796</v>
      </c>
      <c r="B43" s="14"/>
      <c r="C43" s="14"/>
      <c r="D43" s="14"/>
      <c r="E43" s="14"/>
      <c r="F43" s="14"/>
    </row>
    <row r="44" spans="1:6" ht="12.75" customHeight="1">
      <c r="A44" s="13" t="s">
        <v>797</v>
      </c>
      <c r="B44" s="14"/>
      <c r="C44" s="14"/>
      <c r="D44" s="14"/>
      <c r="E44" s="14"/>
      <c r="F44" s="14"/>
    </row>
    <row r="45" spans="1:7" ht="20.25" customHeight="1">
      <c r="A45" s="13" t="s">
        <v>798</v>
      </c>
      <c r="B45" s="14">
        <v>6444</v>
      </c>
      <c r="C45" s="14">
        <v>1526232</v>
      </c>
      <c r="D45" s="14">
        <v>4406</v>
      </c>
      <c r="E45" s="14">
        <v>957027</v>
      </c>
      <c r="F45" s="14">
        <v>2038</v>
      </c>
      <c r="G45" s="10">
        <v>569205</v>
      </c>
    </row>
    <row r="46" spans="1:6" ht="15" customHeight="1">
      <c r="A46" s="13" t="s">
        <v>799</v>
      </c>
      <c r="B46" s="14"/>
      <c r="C46" s="14"/>
      <c r="D46" s="14"/>
      <c r="E46" s="14"/>
      <c r="F46" s="14"/>
    </row>
    <row r="47" spans="1:7" ht="25.5" customHeight="1">
      <c r="A47" s="13" t="s">
        <v>800</v>
      </c>
      <c r="B47" s="14">
        <v>4127</v>
      </c>
      <c r="C47" s="14">
        <v>49765423</v>
      </c>
      <c r="D47" s="14">
        <v>2415</v>
      </c>
      <c r="E47" s="14">
        <v>30041054</v>
      </c>
      <c r="F47" s="14">
        <v>1712</v>
      </c>
      <c r="G47" s="10">
        <v>19724369</v>
      </c>
    </row>
    <row r="48" spans="1:6" ht="15" customHeight="1">
      <c r="A48" s="13" t="s">
        <v>801</v>
      </c>
      <c r="B48" s="14"/>
      <c r="C48" s="14"/>
      <c r="D48" s="14"/>
      <c r="E48" s="14"/>
      <c r="F48" s="14"/>
    </row>
    <row r="49" spans="1:7" ht="27" customHeight="1">
      <c r="A49" s="13" t="s">
        <v>802</v>
      </c>
      <c r="B49" s="14">
        <v>1327</v>
      </c>
      <c r="C49" s="14">
        <v>23213430</v>
      </c>
      <c r="D49" s="14">
        <v>733</v>
      </c>
      <c r="E49" s="14">
        <v>15730463</v>
      </c>
      <c r="F49" s="14">
        <v>594</v>
      </c>
      <c r="G49" s="10">
        <v>7482967</v>
      </c>
    </row>
    <row r="50" spans="1:6" ht="15.75" customHeight="1">
      <c r="A50" s="13" t="s">
        <v>803</v>
      </c>
      <c r="B50" s="14"/>
      <c r="C50" s="14"/>
      <c r="D50" s="14"/>
      <c r="E50" s="14"/>
      <c r="F50" s="14"/>
    </row>
    <row r="51" spans="1:7" ht="23.25" customHeight="1">
      <c r="A51" s="13" t="s">
        <v>1820</v>
      </c>
      <c r="B51" s="14">
        <v>2800</v>
      </c>
      <c r="C51" s="14">
        <v>26551993</v>
      </c>
      <c r="D51" s="14">
        <v>1682</v>
      </c>
      <c r="E51" s="14">
        <v>14310591</v>
      </c>
      <c r="F51" s="14">
        <v>1118</v>
      </c>
      <c r="G51" s="10">
        <v>12241402</v>
      </c>
    </row>
    <row r="52" spans="1:6" ht="14.25" customHeight="1">
      <c r="A52" s="13" t="s">
        <v>1139</v>
      </c>
      <c r="B52" s="14"/>
      <c r="C52" s="14"/>
      <c r="D52" s="14"/>
      <c r="E52" s="14"/>
      <c r="F52" s="14"/>
    </row>
    <row r="53" spans="1:7" ht="57" customHeight="1">
      <c r="A53" s="12" t="s">
        <v>1140</v>
      </c>
      <c r="B53" s="14">
        <v>655</v>
      </c>
      <c r="C53" s="14">
        <v>5105296</v>
      </c>
      <c r="D53" s="14">
        <v>315</v>
      </c>
      <c r="E53" s="14">
        <v>2939269</v>
      </c>
      <c r="F53" s="14">
        <v>340</v>
      </c>
      <c r="G53" s="10">
        <v>2166027</v>
      </c>
    </row>
    <row r="54" spans="1:6" ht="24.75" customHeight="1">
      <c r="A54" s="12" t="s">
        <v>1141</v>
      </c>
      <c r="B54" s="14"/>
      <c r="C54" s="14"/>
      <c r="D54" s="14"/>
      <c r="E54" s="14"/>
      <c r="F54" s="14"/>
    </row>
    <row r="55" spans="1:7" ht="28.5" customHeight="1">
      <c r="A55" s="13" t="s">
        <v>1142</v>
      </c>
      <c r="B55" s="14">
        <v>93</v>
      </c>
      <c r="C55" s="14">
        <v>446825</v>
      </c>
      <c r="D55" s="14">
        <v>27</v>
      </c>
      <c r="E55" s="14">
        <v>268876</v>
      </c>
      <c r="F55" s="14">
        <v>66</v>
      </c>
      <c r="G55" s="10">
        <v>177949</v>
      </c>
    </row>
    <row r="56" spans="1:6" ht="12.75" customHeight="1">
      <c r="A56" s="13" t="s">
        <v>1143</v>
      </c>
      <c r="B56" s="14"/>
      <c r="C56" s="14"/>
      <c r="D56" s="14"/>
      <c r="E56" s="14"/>
      <c r="F56" s="14"/>
    </row>
    <row r="57" spans="1:7" ht="23.25" customHeight="1">
      <c r="A57" s="13" t="s">
        <v>1144</v>
      </c>
      <c r="B57" s="14">
        <v>20</v>
      </c>
      <c r="C57" s="14">
        <v>191620</v>
      </c>
      <c r="D57" s="14">
        <v>12</v>
      </c>
      <c r="E57" s="14">
        <v>167082</v>
      </c>
      <c r="F57" s="14">
        <v>8</v>
      </c>
      <c r="G57" s="10">
        <v>24538</v>
      </c>
    </row>
    <row r="58" spans="1:6" ht="15" customHeight="1">
      <c r="A58" s="13" t="s">
        <v>1145</v>
      </c>
      <c r="B58" s="14"/>
      <c r="C58" s="14"/>
      <c r="D58" s="14"/>
      <c r="E58" s="14"/>
      <c r="F58" s="14"/>
    </row>
    <row r="59" spans="1:7" ht="27.75" customHeight="1">
      <c r="A59" s="13" t="s">
        <v>1146</v>
      </c>
      <c r="B59" s="14">
        <v>168</v>
      </c>
      <c r="C59" s="14">
        <v>1848062</v>
      </c>
      <c r="D59" s="14">
        <v>69</v>
      </c>
      <c r="E59" s="14">
        <v>850387</v>
      </c>
      <c r="F59" s="14">
        <v>99</v>
      </c>
      <c r="G59" s="10">
        <v>997675</v>
      </c>
    </row>
    <row r="60" spans="1:6" ht="13.5" customHeight="1">
      <c r="A60" s="13" t="s">
        <v>1147</v>
      </c>
      <c r="B60" s="14"/>
      <c r="C60" s="14"/>
      <c r="D60" s="14"/>
      <c r="E60" s="14"/>
      <c r="F60" s="14"/>
    </row>
    <row r="61" spans="1:7" ht="26.25" customHeight="1">
      <c r="A61" s="13" t="s">
        <v>1148</v>
      </c>
      <c r="B61" s="14">
        <v>167</v>
      </c>
      <c r="C61" s="14">
        <v>658739</v>
      </c>
      <c r="D61" s="14">
        <v>109</v>
      </c>
      <c r="E61" s="14">
        <v>467422</v>
      </c>
      <c r="F61" s="14">
        <v>58</v>
      </c>
      <c r="G61" s="10">
        <v>191317</v>
      </c>
    </row>
    <row r="62" spans="1:6" ht="13.5" customHeight="1">
      <c r="A62" s="13" t="s">
        <v>1149</v>
      </c>
      <c r="B62" s="14"/>
      <c r="C62" s="14"/>
      <c r="D62" s="14"/>
      <c r="E62" s="14"/>
      <c r="F62" s="14"/>
    </row>
    <row r="63" spans="1:7" ht="27" customHeight="1">
      <c r="A63" s="13" t="s">
        <v>1150</v>
      </c>
      <c r="B63" s="14">
        <v>207</v>
      </c>
      <c r="C63" s="14">
        <v>1960050</v>
      </c>
      <c r="D63" s="14">
        <v>98</v>
      </c>
      <c r="E63" s="14">
        <v>1185502</v>
      </c>
      <c r="F63" s="14">
        <v>109</v>
      </c>
      <c r="G63" s="10">
        <v>774548</v>
      </c>
    </row>
    <row r="64" spans="1:6" ht="15" customHeight="1">
      <c r="A64" s="13" t="s">
        <v>1151</v>
      </c>
      <c r="B64" s="14"/>
      <c r="C64" s="14"/>
      <c r="D64" s="14"/>
      <c r="E64" s="14"/>
      <c r="F64" s="14"/>
    </row>
    <row r="65" spans="1:7" ht="29.25" customHeight="1">
      <c r="A65" s="13" t="s">
        <v>1913</v>
      </c>
      <c r="B65" s="14">
        <v>10263</v>
      </c>
      <c r="C65" s="14">
        <v>12342173</v>
      </c>
      <c r="D65" s="14">
        <v>651</v>
      </c>
      <c r="E65" s="14">
        <v>1002165</v>
      </c>
      <c r="F65" s="14">
        <v>9612</v>
      </c>
      <c r="G65" s="10">
        <v>11340008</v>
      </c>
    </row>
    <row r="66" spans="1:6" ht="15" customHeight="1">
      <c r="A66" s="13" t="s">
        <v>1914</v>
      </c>
      <c r="B66" s="14"/>
      <c r="C66" s="14"/>
      <c r="D66" s="14"/>
      <c r="E66" s="14"/>
      <c r="F66" s="14"/>
    </row>
    <row r="67" spans="1:7" ht="26.25" customHeight="1">
      <c r="A67" s="13" t="s">
        <v>1915</v>
      </c>
      <c r="B67" s="14">
        <v>9937</v>
      </c>
      <c r="C67" s="14">
        <v>11604805</v>
      </c>
      <c r="D67" s="14">
        <v>476</v>
      </c>
      <c r="E67" s="14">
        <v>463418</v>
      </c>
      <c r="F67" s="14">
        <v>9461</v>
      </c>
      <c r="G67" s="10">
        <v>11141387</v>
      </c>
    </row>
    <row r="68" spans="1:6" ht="13.5" customHeight="1">
      <c r="A68" s="13" t="s">
        <v>1916</v>
      </c>
      <c r="B68" s="14"/>
      <c r="C68" s="14"/>
      <c r="D68" s="14"/>
      <c r="E68" s="14"/>
      <c r="F68" s="14"/>
    </row>
    <row r="69" spans="1:7" ht="27.75" customHeight="1">
      <c r="A69" s="15" t="s">
        <v>1917</v>
      </c>
      <c r="B69" s="14">
        <v>89</v>
      </c>
      <c r="C69" s="14">
        <v>425874</v>
      </c>
      <c r="D69" s="14">
        <v>48</v>
      </c>
      <c r="E69" s="14">
        <v>343098</v>
      </c>
      <c r="F69" s="14">
        <v>41</v>
      </c>
      <c r="G69" s="10">
        <v>82776</v>
      </c>
    </row>
    <row r="70" spans="1:6" ht="33" customHeight="1">
      <c r="A70" s="15" t="s">
        <v>1918</v>
      </c>
      <c r="B70" s="14"/>
      <c r="C70" s="14"/>
      <c r="D70" s="14"/>
      <c r="E70" s="14"/>
      <c r="F70" s="14"/>
    </row>
    <row r="71" spans="1:7" ht="19.5" customHeight="1">
      <c r="A71" s="84" t="s">
        <v>1252</v>
      </c>
      <c r="B71" s="14">
        <v>2</v>
      </c>
      <c r="C71" s="14">
        <v>1084</v>
      </c>
      <c r="D71" s="14">
        <v>2</v>
      </c>
      <c r="E71" s="14">
        <v>1084</v>
      </c>
      <c r="F71" s="14" t="s">
        <v>1250</v>
      </c>
      <c r="G71" s="10" t="s">
        <v>1251</v>
      </c>
    </row>
    <row r="72" spans="1:6" ht="20.25" customHeight="1">
      <c r="A72" s="85" t="s">
        <v>1253</v>
      </c>
      <c r="B72" s="14"/>
      <c r="C72" s="14"/>
      <c r="D72" s="14"/>
      <c r="E72" s="14"/>
      <c r="F72" s="14"/>
    </row>
    <row r="73" spans="1:7" ht="18" customHeight="1">
      <c r="A73" s="13" t="s">
        <v>1919</v>
      </c>
      <c r="B73" s="14">
        <v>235</v>
      </c>
      <c r="C73" s="14">
        <v>310410</v>
      </c>
      <c r="D73" s="14">
        <v>125</v>
      </c>
      <c r="E73" s="14">
        <v>194565</v>
      </c>
      <c r="F73" s="14">
        <v>110</v>
      </c>
      <c r="G73" s="10">
        <v>115845</v>
      </c>
    </row>
    <row r="74" spans="1:6" ht="13.5" customHeight="1">
      <c r="A74" s="13" t="s">
        <v>202</v>
      </c>
      <c r="B74" s="14"/>
      <c r="C74" s="14"/>
      <c r="D74" s="14"/>
      <c r="E74" s="14"/>
      <c r="F74" s="14"/>
    </row>
    <row r="75" ht="11.25" customHeight="1"/>
    <row r="76" ht="18.75" customHeight="1"/>
    <row r="83" ht="10.5" customHeight="1"/>
    <row r="84" ht="21" customHeight="1"/>
    <row r="85" ht="10.5" customHeight="1"/>
  </sheetData>
  <mergeCells count="11">
    <mergeCell ref="A8:G8"/>
    <mergeCell ref="B6:B7"/>
    <mergeCell ref="C6:C7"/>
    <mergeCell ref="D6:D7"/>
    <mergeCell ref="F6:F7"/>
    <mergeCell ref="E6:E7"/>
    <mergeCell ref="G6:G7"/>
    <mergeCell ref="B5:C5"/>
    <mergeCell ref="D5:E5"/>
    <mergeCell ref="F5:G5"/>
    <mergeCell ref="A5:A7"/>
  </mergeCells>
  <printOptions/>
  <pageMargins left="0.7874015748031497" right="0.984251968503937" top="0.5905511811023623" bottom="0.5905511811023623" header="0" footer="0"/>
  <pageSetup horizontalDpi="120" verticalDpi="120" orientation="portrait" paperSize="9" scale="90" r:id="rId1"/>
</worksheet>
</file>

<file path=xl/worksheets/sheet19.xml><?xml version="1.0" encoding="utf-8"?>
<worksheet xmlns="http://schemas.openxmlformats.org/spreadsheetml/2006/main" xmlns:r="http://schemas.openxmlformats.org/officeDocument/2006/relationships">
  <dimension ref="A3:G72"/>
  <sheetViews>
    <sheetView showGridLines="0" workbookViewId="0" topLeftCell="A46">
      <selection activeCell="K71" sqref="K71"/>
    </sheetView>
  </sheetViews>
  <sheetFormatPr defaultColWidth="9.140625" defaultRowHeight="12.75"/>
  <cols>
    <col min="1" max="1" width="45.140625" style="10" customWidth="1"/>
    <col min="2" max="2" width="8.57421875" style="10" customWidth="1"/>
    <col min="3" max="3" width="11.57421875" style="10" customWidth="1"/>
    <col min="4" max="4" width="8.7109375" style="10" customWidth="1"/>
    <col min="5" max="5" width="10.7109375" style="10" customWidth="1"/>
    <col min="6" max="6" width="8.8515625" style="10" customWidth="1"/>
    <col min="7" max="7" width="10.421875" style="10" customWidth="1"/>
    <col min="8" max="16384" width="9.140625" style="10" customWidth="1"/>
  </cols>
  <sheetData>
    <row r="1" ht="11.25" customHeight="1"/>
    <row r="2" ht="11.25" customHeight="1"/>
    <row r="3" ht="15.75" customHeight="1">
      <c r="A3" s="10" t="s">
        <v>1561</v>
      </c>
    </row>
    <row r="4" ht="15" customHeight="1">
      <c r="A4" s="10" t="s">
        <v>1562</v>
      </c>
    </row>
    <row r="5" spans="1:7" ht="18.75" customHeight="1">
      <c r="A5" s="490" t="s">
        <v>492</v>
      </c>
      <c r="B5" s="487" t="s">
        <v>484</v>
      </c>
      <c r="C5" s="488"/>
      <c r="D5" s="487" t="s">
        <v>485</v>
      </c>
      <c r="E5" s="488"/>
      <c r="F5" s="487" t="s">
        <v>486</v>
      </c>
      <c r="G5" s="489"/>
    </row>
    <row r="6" spans="1:7" ht="15.75" customHeight="1">
      <c r="A6" s="491"/>
      <c r="B6" s="495" t="s">
        <v>487</v>
      </c>
      <c r="C6" s="497" t="s">
        <v>488</v>
      </c>
      <c r="D6" s="495" t="s">
        <v>487</v>
      </c>
      <c r="E6" s="497" t="s">
        <v>488</v>
      </c>
      <c r="F6" s="495" t="s">
        <v>487</v>
      </c>
      <c r="G6" s="497" t="s">
        <v>488</v>
      </c>
    </row>
    <row r="7" spans="1:7" ht="55.5" customHeight="1">
      <c r="A7" s="492"/>
      <c r="B7" s="496"/>
      <c r="C7" s="498"/>
      <c r="D7" s="496"/>
      <c r="E7" s="498"/>
      <c r="F7" s="496"/>
      <c r="G7" s="498"/>
    </row>
    <row r="8" spans="1:7" ht="18.75" customHeight="1">
      <c r="A8" s="499" t="s">
        <v>491</v>
      </c>
      <c r="B8" s="499"/>
      <c r="C8" s="499"/>
      <c r="D8" s="499"/>
      <c r="E8" s="499"/>
      <c r="F8" s="499"/>
      <c r="G8" s="499"/>
    </row>
    <row r="9" spans="1:7" ht="12.75">
      <c r="A9" s="13" t="s">
        <v>1416</v>
      </c>
      <c r="B9" s="14">
        <v>86577</v>
      </c>
      <c r="C9" s="14">
        <v>81367304</v>
      </c>
      <c r="D9" s="13">
        <v>30754</v>
      </c>
      <c r="E9" s="14">
        <v>34398039</v>
      </c>
      <c r="F9" s="14">
        <v>55823</v>
      </c>
      <c r="G9" s="10">
        <v>46969265</v>
      </c>
    </row>
    <row r="10" spans="1:6" ht="12.75">
      <c r="A10" s="13" t="s">
        <v>635</v>
      </c>
      <c r="B10" s="14"/>
      <c r="C10" s="14"/>
      <c r="D10" s="13"/>
      <c r="E10" s="14"/>
      <c r="F10" s="14"/>
    </row>
    <row r="11" spans="1:7" ht="18.75" customHeight="1">
      <c r="A11" s="13" t="s">
        <v>1417</v>
      </c>
      <c r="B11" s="14">
        <v>65132</v>
      </c>
      <c r="C11" s="14">
        <v>48057030</v>
      </c>
      <c r="D11" s="13">
        <v>23442</v>
      </c>
      <c r="E11" s="14">
        <v>19360841</v>
      </c>
      <c r="F11" s="14">
        <v>41690</v>
      </c>
      <c r="G11" s="10">
        <v>28696189</v>
      </c>
    </row>
    <row r="12" spans="1:6" ht="12.75">
      <c r="A12" s="13" t="s">
        <v>1418</v>
      </c>
      <c r="B12" s="14"/>
      <c r="C12" s="14"/>
      <c r="D12" s="13"/>
      <c r="E12" s="14"/>
      <c r="F12" s="14"/>
    </row>
    <row r="13" spans="1:7" ht="18" customHeight="1">
      <c r="A13" s="13" t="s">
        <v>1920</v>
      </c>
      <c r="B13" s="14">
        <v>64116</v>
      </c>
      <c r="C13" s="14">
        <v>45766376</v>
      </c>
      <c r="D13" s="13">
        <v>22712</v>
      </c>
      <c r="E13" s="14">
        <v>17481408</v>
      </c>
      <c r="F13" s="14">
        <v>41404</v>
      </c>
      <c r="G13" s="10">
        <v>28284968</v>
      </c>
    </row>
    <row r="14" spans="1:6" ht="12.75">
      <c r="A14" s="13" t="s">
        <v>1420</v>
      </c>
      <c r="B14" s="14"/>
      <c r="C14" s="14"/>
      <c r="D14" s="13"/>
      <c r="E14" s="14"/>
      <c r="F14" s="14"/>
    </row>
    <row r="15" spans="1:6" ht="19.5" customHeight="1">
      <c r="A15" s="13" t="s">
        <v>490</v>
      </c>
      <c r="B15" s="14"/>
      <c r="C15" s="14"/>
      <c r="D15" s="13"/>
      <c r="E15" s="14"/>
      <c r="F15" s="14"/>
    </row>
    <row r="16" spans="1:7" ht="21" customHeight="1">
      <c r="A16" s="13" t="s">
        <v>1421</v>
      </c>
      <c r="B16" s="14">
        <v>62260</v>
      </c>
      <c r="C16" s="14">
        <v>45177815</v>
      </c>
      <c r="D16" s="13">
        <v>22635</v>
      </c>
      <c r="E16" s="14">
        <v>17458920</v>
      </c>
      <c r="F16" s="14">
        <v>39625</v>
      </c>
      <c r="G16" s="10">
        <v>27718895</v>
      </c>
    </row>
    <row r="17" spans="1:6" ht="10.5" customHeight="1">
      <c r="A17" s="13" t="s">
        <v>1422</v>
      </c>
      <c r="B17" s="14"/>
      <c r="C17" s="14"/>
      <c r="D17" s="13"/>
      <c r="E17" s="14"/>
      <c r="F17" s="14"/>
    </row>
    <row r="18" spans="1:7" ht="35.25" customHeight="1">
      <c r="A18" s="13" t="s">
        <v>1921</v>
      </c>
      <c r="B18" s="14">
        <v>1856</v>
      </c>
      <c r="C18" s="14">
        <v>588561</v>
      </c>
      <c r="D18" s="13">
        <v>77</v>
      </c>
      <c r="E18" s="14">
        <v>22488</v>
      </c>
      <c r="F18" s="14">
        <v>1779</v>
      </c>
      <c r="G18" s="10">
        <v>566073</v>
      </c>
    </row>
    <row r="19" spans="1:6" ht="12.75">
      <c r="A19" s="13" t="s">
        <v>1424</v>
      </c>
      <c r="B19" s="14"/>
      <c r="C19" s="14"/>
      <c r="D19" s="13"/>
      <c r="E19" s="14"/>
      <c r="F19" s="14"/>
    </row>
    <row r="20" spans="1:7" ht="33" customHeight="1">
      <c r="A20" s="13" t="s">
        <v>1922</v>
      </c>
      <c r="B20" s="14">
        <v>995</v>
      </c>
      <c r="C20" s="14">
        <v>2184698</v>
      </c>
      <c r="D20" s="13">
        <v>718</v>
      </c>
      <c r="E20" s="14">
        <v>1810212</v>
      </c>
      <c r="F20" s="14">
        <v>277</v>
      </c>
      <c r="G20" s="10">
        <v>374486</v>
      </c>
    </row>
    <row r="21" spans="1:6" ht="12.75">
      <c r="A21" s="13" t="s">
        <v>1426</v>
      </c>
      <c r="B21" s="14"/>
      <c r="C21" s="14"/>
      <c r="D21" s="13"/>
      <c r="E21" s="14"/>
      <c r="F21" s="14"/>
    </row>
    <row r="22" spans="1:7" ht="18.75" customHeight="1">
      <c r="A22" s="13" t="s">
        <v>1427</v>
      </c>
      <c r="B22" s="14">
        <v>688</v>
      </c>
      <c r="C22" s="14">
        <v>849366</v>
      </c>
      <c r="D22" s="13">
        <v>452</v>
      </c>
      <c r="E22" s="14">
        <v>577184</v>
      </c>
      <c r="F22" s="14">
        <v>236</v>
      </c>
      <c r="G22" s="10">
        <v>272182</v>
      </c>
    </row>
    <row r="23" spans="1:6" ht="12.75">
      <c r="A23" s="13" t="s">
        <v>1428</v>
      </c>
      <c r="B23" s="14"/>
      <c r="C23" s="14"/>
      <c r="D23" s="13"/>
      <c r="E23" s="14"/>
      <c r="F23" s="14"/>
    </row>
    <row r="24" spans="1:7" ht="18" customHeight="1">
      <c r="A24" s="13" t="s">
        <v>1429</v>
      </c>
      <c r="B24" s="14">
        <v>307</v>
      </c>
      <c r="C24" s="14">
        <v>1335332</v>
      </c>
      <c r="D24" s="13">
        <v>266</v>
      </c>
      <c r="E24" s="14">
        <v>1233028</v>
      </c>
      <c r="F24" s="14">
        <v>41</v>
      </c>
      <c r="G24" s="10">
        <v>102304</v>
      </c>
    </row>
    <row r="25" spans="1:6" ht="12.75">
      <c r="A25" s="13" t="s">
        <v>1430</v>
      </c>
      <c r="B25" s="14"/>
      <c r="C25" s="14"/>
      <c r="D25" s="13"/>
      <c r="E25" s="14"/>
      <c r="F25" s="14"/>
    </row>
    <row r="26" spans="1:7" ht="20.25" customHeight="1">
      <c r="A26" s="13" t="s">
        <v>1713</v>
      </c>
      <c r="B26" s="14">
        <v>21</v>
      </c>
      <c r="C26" s="14">
        <v>105956</v>
      </c>
      <c r="D26" s="13">
        <v>12</v>
      </c>
      <c r="E26" s="14">
        <v>69221</v>
      </c>
      <c r="F26" s="14">
        <v>9</v>
      </c>
      <c r="G26" s="10">
        <v>36735</v>
      </c>
    </row>
    <row r="27" spans="1:6" ht="12.75">
      <c r="A27" s="13" t="s">
        <v>1714</v>
      </c>
      <c r="B27" s="14"/>
      <c r="C27" s="14"/>
      <c r="D27" s="13"/>
      <c r="E27" s="14"/>
      <c r="F27" s="14"/>
    </row>
    <row r="28" spans="1:7" ht="19.5" customHeight="1">
      <c r="A28" s="13" t="s">
        <v>1536</v>
      </c>
      <c r="B28" s="14">
        <v>21445</v>
      </c>
      <c r="C28" s="14">
        <v>33310274</v>
      </c>
      <c r="D28" s="13">
        <v>7312</v>
      </c>
      <c r="E28" s="14">
        <v>15037198</v>
      </c>
      <c r="F28" s="14">
        <v>14133</v>
      </c>
      <c r="G28" s="10">
        <v>18273076</v>
      </c>
    </row>
    <row r="29" spans="1:6" ht="12.75">
      <c r="A29" s="13" t="s">
        <v>193</v>
      </c>
      <c r="B29" s="14"/>
      <c r="C29" s="14"/>
      <c r="D29" s="13"/>
      <c r="E29" s="14"/>
      <c r="F29" s="14"/>
    </row>
    <row r="30" spans="1:7" ht="18.75" customHeight="1">
      <c r="A30" s="13" t="s">
        <v>783</v>
      </c>
      <c r="B30" s="14">
        <v>748</v>
      </c>
      <c r="C30" s="14">
        <v>1012350</v>
      </c>
      <c r="D30" s="13">
        <v>135</v>
      </c>
      <c r="E30" s="14">
        <v>385951</v>
      </c>
      <c r="F30" s="14">
        <v>613</v>
      </c>
      <c r="G30" s="10">
        <v>626399</v>
      </c>
    </row>
    <row r="31" spans="1:6" ht="12.75">
      <c r="A31" s="13" t="s">
        <v>784</v>
      </c>
      <c r="B31" s="14"/>
      <c r="C31" s="14"/>
      <c r="D31" s="13"/>
      <c r="E31" s="14"/>
      <c r="F31" s="14"/>
    </row>
    <row r="32" spans="1:7" ht="18.75" customHeight="1">
      <c r="A32" s="13" t="s">
        <v>785</v>
      </c>
      <c r="B32" s="14">
        <v>252</v>
      </c>
      <c r="C32" s="14">
        <v>811082</v>
      </c>
      <c r="D32" s="13">
        <v>96</v>
      </c>
      <c r="E32" s="14">
        <v>363266</v>
      </c>
      <c r="F32" s="14">
        <v>156</v>
      </c>
      <c r="G32" s="10">
        <v>447816</v>
      </c>
    </row>
    <row r="33" spans="1:6" ht="12.75">
      <c r="A33" s="13" t="s">
        <v>786</v>
      </c>
      <c r="B33" s="14"/>
      <c r="C33" s="14"/>
      <c r="D33" s="13"/>
      <c r="E33" s="14"/>
      <c r="F33" s="14"/>
    </row>
    <row r="34" spans="1:7" ht="18" customHeight="1">
      <c r="A34" s="13" t="s">
        <v>787</v>
      </c>
      <c r="B34" s="14">
        <v>496</v>
      </c>
      <c r="C34" s="14">
        <v>201268</v>
      </c>
      <c r="D34" s="13">
        <v>39</v>
      </c>
      <c r="E34" s="14">
        <v>22685</v>
      </c>
      <c r="F34" s="14">
        <v>457</v>
      </c>
      <c r="G34" s="10">
        <v>178583</v>
      </c>
    </row>
    <row r="35" spans="1:6" ht="12.75">
      <c r="A35" s="13" t="s">
        <v>788</v>
      </c>
      <c r="B35" s="14"/>
      <c r="C35" s="14"/>
      <c r="D35" s="13"/>
      <c r="E35" s="14"/>
      <c r="F35" s="14"/>
    </row>
    <row r="36" spans="1:7" ht="18" customHeight="1">
      <c r="A36" s="13" t="s">
        <v>789</v>
      </c>
      <c r="B36" s="14">
        <v>187</v>
      </c>
      <c r="C36" s="14">
        <v>651375</v>
      </c>
      <c r="D36" s="13">
        <v>110</v>
      </c>
      <c r="E36" s="14">
        <v>507891</v>
      </c>
      <c r="F36" s="14">
        <v>77</v>
      </c>
      <c r="G36" s="10">
        <v>143484</v>
      </c>
    </row>
    <row r="37" spans="1:6" ht="12.75">
      <c r="A37" s="13" t="s">
        <v>790</v>
      </c>
      <c r="B37" s="14"/>
      <c r="C37" s="14"/>
      <c r="D37" s="13"/>
      <c r="E37" s="14"/>
      <c r="F37" s="14"/>
    </row>
    <row r="38" spans="1:7" ht="18.75" customHeight="1">
      <c r="A38" s="13" t="s">
        <v>791</v>
      </c>
      <c r="B38" s="14">
        <v>2665</v>
      </c>
      <c r="C38" s="14">
        <v>6417049</v>
      </c>
      <c r="D38" s="13">
        <v>1698</v>
      </c>
      <c r="E38" s="14">
        <v>4904333</v>
      </c>
      <c r="F38" s="14">
        <v>967</v>
      </c>
      <c r="G38" s="10">
        <v>1512716</v>
      </c>
    </row>
    <row r="39" spans="1:6" ht="12.75">
      <c r="A39" s="13" t="s">
        <v>792</v>
      </c>
      <c r="B39" s="14"/>
      <c r="C39" s="14"/>
      <c r="D39" s="13"/>
      <c r="E39" s="14"/>
      <c r="F39" s="14"/>
    </row>
    <row r="40" spans="1:7" ht="19.5" customHeight="1">
      <c r="A40" s="13" t="s">
        <v>793</v>
      </c>
      <c r="B40" s="14">
        <v>5183</v>
      </c>
      <c r="C40" s="14">
        <v>1024962</v>
      </c>
      <c r="D40" s="13">
        <v>3306</v>
      </c>
      <c r="E40" s="14">
        <v>522597</v>
      </c>
      <c r="F40" s="14">
        <v>1877</v>
      </c>
      <c r="G40" s="10">
        <v>502365</v>
      </c>
    </row>
    <row r="41" spans="1:6" ht="12.75">
      <c r="A41" s="13" t="s">
        <v>794</v>
      </c>
      <c r="B41" s="14"/>
      <c r="C41" s="14"/>
      <c r="D41" s="13"/>
      <c r="E41" s="14"/>
      <c r="F41" s="14"/>
    </row>
    <row r="42" spans="1:7" ht="16.5" customHeight="1">
      <c r="A42" s="13" t="s">
        <v>795</v>
      </c>
      <c r="B42" s="14">
        <v>7</v>
      </c>
      <c r="C42" s="14">
        <v>14740</v>
      </c>
      <c r="D42" s="16">
        <v>1</v>
      </c>
      <c r="E42" s="17">
        <v>9136</v>
      </c>
      <c r="F42" s="14">
        <v>6</v>
      </c>
      <c r="G42" s="10">
        <v>5604</v>
      </c>
    </row>
    <row r="43" spans="1:6" ht="12.75">
      <c r="A43" s="13" t="s">
        <v>796</v>
      </c>
      <c r="B43" s="14"/>
      <c r="C43" s="14"/>
      <c r="D43" s="13"/>
      <c r="E43" s="14"/>
      <c r="F43" s="14"/>
    </row>
    <row r="44" spans="1:6" ht="12.75">
      <c r="A44" s="13" t="s">
        <v>797</v>
      </c>
      <c r="B44" s="14"/>
      <c r="C44" s="14"/>
      <c r="D44" s="13"/>
      <c r="E44" s="14"/>
      <c r="F44" s="14"/>
    </row>
    <row r="45" spans="1:7" ht="15.75" customHeight="1">
      <c r="A45" s="13" t="s">
        <v>798</v>
      </c>
      <c r="B45" s="14">
        <v>5176</v>
      </c>
      <c r="C45" s="14">
        <v>1010222</v>
      </c>
      <c r="D45" s="13">
        <v>3305</v>
      </c>
      <c r="E45" s="14">
        <v>513461</v>
      </c>
      <c r="F45" s="14">
        <v>1871</v>
      </c>
      <c r="G45" s="10">
        <v>496761</v>
      </c>
    </row>
    <row r="46" spans="1:6" ht="12.75">
      <c r="A46" s="13" t="s">
        <v>799</v>
      </c>
      <c r="B46" s="14"/>
      <c r="C46" s="14"/>
      <c r="D46" s="13"/>
      <c r="E46" s="14"/>
      <c r="F46" s="14"/>
    </row>
    <row r="47" spans="1:7" ht="18" customHeight="1">
      <c r="A47" s="13" t="s">
        <v>800</v>
      </c>
      <c r="B47" s="14">
        <v>2533</v>
      </c>
      <c r="C47" s="14">
        <v>12791124</v>
      </c>
      <c r="D47" s="13">
        <v>1423</v>
      </c>
      <c r="E47" s="14">
        <v>7695160</v>
      </c>
      <c r="F47" s="14">
        <v>1110</v>
      </c>
      <c r="G47" s="10">
        <v>5095964</v>
      </c>
    </row>
    <row r="48" spans="1:6" ht="12.75">
      <c r="A48" s="13" t="s">
        <v>801</v>
      </c>
      <c r="B48" s="14"/>
      <c r="C48" s="14"/>
      <c r="D48" s="13"/>
      <c r="E48" s="14"/>
      <c r="F48" s="14"/>
    </row>
    <row r="49" spans="1:7" ht="18" customHeight="1">
      <c r="A49" s="13" t="s">
        <v>802</v>
      </c>
      <c r="B49" s="14">
        <v>630</v>
      </c>
      <c r="C49" s="14">
        <v>6905127</v>
      </c>
      <c r="D49" s="13">
        <v>316</v>
      </c>
      <c r="E49" s="14">
        <v>4835187</v>
      </c>
      <c r="F49" s="14">
        <v>314</v>
      </c>
      <c r="G49" s="10">
        <v>2069940</v>
      </c>
    </row>
    <row r="50" spans="1:6" ht="12.75">
      <c r="A50" s="13" t="s">
        <v>803</v>
      </c>
      <c r="B50" s="14"/>
      <c r="C50" s="14"/>
      <c r="D50" s="13"/>
      <c r="E50" s="14"/>
      <c r="F50" s="14"/>
    </row>
    <row r="51" spans="1:7" ht="17.25" customHeight="1">
      <c r="A51" s="13" t="s">
        <v>1820</v>
      </c>
      <c r="B51" s="14">
        <v>1903</v>
      </c>
      <c r="C51" s="14">
        <v>5885997</v>
      </c>
      <c r="D51" s="13">
        <v>1107</v>
      </c>
      <c r="E51" s="14">
        <v>2859973</v>
      </c>
      <c r="F51" s="14">
        <v>796</v>
      </c>
      <c r="G51" s="10">
        <v>3026024</v>
      </c>
    </row>
    <row r="52" spans="1:6" ht="12.75">
      <c r="A52" s="13" t="s">
        <v>1139</v>
      </c>
      <c r="B52" s="14"/>
      <c r="C52" s="14"/>
      <c r="D52" s="13"/>
      <c r="E52" s="14"/>
      <c r="F52" s="14"/>
    </row>
    <row r="53" spans="1:7" ht="54" customHeight="1">
      <c r="A53" s="15" t="s">
        <v>1140</v>
      </c>
      <c r="B53" s="14">
        <v>182</v>
      </c>
      <c r="C53" s="14">
        <v>555601</v>
      </c>
      <c r="D53" s="13">
        <v>96</v>
      </c>
      <c r="E53" s="14">
        <v>273847</v>
      </c>
      <c r="F53" s="14">
        <v>86</v>
      </c>
      <c r="G53" s="10">
        <v>281754</v>
      </c>
    </row>
    <row r="54" spans="1:6" ht="28.5" customHeight="1">
      <c r="A54" s="15" t="s">
        <v>1141</v>
      </c>
      <c r="B54" s="14"/>
      <c r="C54" s="14"/>
      <c r="D54" s="13"/>
      <c r="E54" s="14"/>
      <c r="F54" s="14"/>
    </row>
    <row r="55" spans="1:7" ht="16.5" customHeight="1">
      <c r="A55" s="13" t="s">
        <v>1142</v>
      </c>
      <c r="B55" s="14">
        <v>24</v>
      </c>
      <c r="C55" s="14">
        <v>56465</v>
      </c>
      <c r="D55" s="13">
        <v>6</v>
      </c>
      <c r="E55" s="14">
        <v>14304</v>
      </c>
      <c r="F55" s="14">
        <v>18</v>
      </c>
      <c r="G55" s="10">
        <v>42161</v>
      </c>
    </row>
    <row r="56" spans="1:6" ht="12.75">
      <c r="A56" s="13" t="s">
        <v>1143</v>
      </c>
      <c r="B56" s="14"/>
      <c r="C56" s="14"/>
      <c r="D56" s="13"/>
      <c r="E56" s="14"/>
      <c r="F56" s="14"/>
    </row>
    <row r="57" spans="1:7" ht="18.75" customHeight="1">
      <c r="A57" s="13" t="s">
        <v>1144</v>
      </c>
      <c r="B57" s="14">
        <v>2</v>
      </c>
      <c r="C57" s="14">
        <v>8058</v>
      </c>
      <c r="D57" s="13">
        <v>2</v>
      </c>
      <c r="E57" s="14">
        <v>6504</v>
      </c>
      <c r="F57" s="14" t="s">
        <v>1254</v>
      </c>
      <c r="G57" s="10">
        <v>1554</v>
      </c>
    </row>
    <row r="58" spans="1:6" ht="12.75">
      <c r="A58" s="13" t="s">
        <v>1145</v>
      </c>
      <c r="B58" s="14"/>
      <c r="C58" s="14"/>
      <c r="D58" s="13"/>
      <c r="E58" s="14"/>
      <c r="F58" s="14"/>
    </row>
    <row r="59" spans="1:7" ht="17.25" customHeight="1">
      <c r="A59" s="13" t="s">
        <v>1146</v>
      </c>
      <c r="B59" s="14">
        <v>30</v>
      </c>
      <c r="C59" s="14">
        <v>170455</v>
      </c>
      <c r="D59" s="13">
        <v>21</v>
      </c>
      <c r="E59" s="14">
        <v>90163</v>
      </c>
      <c r="F59" s="14">
        <v>9</v>
      </c>
      <c r="G59" s="10">
        <v>80292</v>
      </c>
    </row>
    <row r="60" spans="1:6" ht="12.75">
      <c r="A60" s="13" t="s">
        <v>1147</v>
      </c>
      <c r="B60" s="14"/>
      <c r="C60" s="14"/>
      <c r="D60" s="13"/>
      <c r="E60" s="14"/>
      <c r="F60" s="14"/>
    </row>
    <row r="61" spans="1:7" ht="18.75" customHeight="1">
      <c r="A61" s="13" t="s">
        <v>1148</v>
      </c>
      <c r="B61" s="14">
        <v>97</v>
      </c>
      <c r="C61" s="14">
        <v>218774</v>
      </c>
      <c r="D61" s="13">
        <v>57</v>
      </c>
      <c r="E61" s="14">
        <v>115829</v>
      </c>
      <c r="F61" s="14">
        <v>40</v>
      </c>
      <c r="G61" s="10">
        <v>102945</v>
      </c>
    </row>
    <row r="62" spans="1:6" ht="12.75">
      <c r="A62" s="13" t="s">
        <v>1149</v>
      </c>
      <c r="B62" s="14"/>
      <c r="C62" s="14"/>
      <c r="D62" s="13"/>
      <c r="E62" s="14"/>
      <c r="F62" s="14"/>
    </row>
    <row r="63" spans="1:7" ht="20.25" customHeight="1">
      <c r="A63" s="13" t="s">
        <v>1150</v>
      </c>
      <c r="B63" s="14">
        <v>29</v>
      </c>
      <c r="C63" s="14">
        <v>101849</v>
      </c>
      <c r="D63" s="13">
        <v>10</v>
      </c>
      <c r="E63" s="14">
        <v>47047</v>
      </c>
      <c r="F63" s="14">
        <v>19</v>
      </c>
      <c r="G63" s="10">
        <v>54802</v>
      </c>
    </row>
    <row r="64" spans="1:6" ht="12.75">
      <c r="A64" s="13" t="s">
        <v>1151</v>
      </c>
      <c r="B64" s="14"/>
      <c r="C64" s="14"/>
      <c r="D64" s="13"/>
      <c r="E64" s="14"/>
      <c r="F64" s="14"/>
    </row>
    <row r="65" spans="1:7" ht="16.5" customHeight="1">
      <c r="A65" s="13" t="s">
        <v>1913</v>
      </c>
      <c r="B65" s="14">
        <v>9947</v>
      </c>
      <c r="C65" s="14">
        <v>10857813</v>
      </c>
      <c r="D65" s="13">
        <v>544</v>
      </c>
      <c r="E65" s="14">
        <v>747419</v>
      </c>
      <c r="F65" s="14">
        <v>9403</v>
      </c>
      <c r="G65" s="10">
        <v>10110394</v>
      </c>
    </row>
    <row r="66" spans="1:6" ht="12.75">
      <c r="A66" s="13" t="s">
        <v>1914</v>
      </c>
      <c r="B66" s="14"/>
      <c r="C66" s="14"/>
      <c r="D66" s="13"/>
      <c r="E66" s="14"/>
      <c r="F66" s="14"/>
    </row>
    <row r="67" spans="1:7" ht="18" customHeight="1">
      <c r="A67" s="13" t="s">
        <v>1915</v>
      </c>
      <c r="B67" s="14">
        <v>9747</v>
      </c>
      <c r="C67" s="14">
        <v>10406727</v>
      </c>
      <c r="D67" s="13">
        <v>448</v>
      </c>
      <c r="E67" s="14">
        <v>386795</v>
      </c>
      <c r="F67" s="14">
        <v>9299</v>
      </c>
      <c r="G67" s="10">
        <v>10019932</v>
      </c>
    </row>
    <row r="68" spans="1:6" ht="12.75">
      <c r="A68" s="13" t="s">
        <v>1916</v>
      </c>
      <c r="B68" s="14"/>
      <c r="C68" s="14"/>
      <c r="D68" s="13"/>
      <c r="E68" s="14"/>
      <c r="F68" s="14"/>
    </row>
    <row r="69" spans="1:7" ht="31.5" customHeight="1">
      <c r="A69" s="15" t="s">
        <v>1917</v>
      </c>
      <c r="B69" s="14">
        <v>70</v>
      </c>
      <c r="C69" s="14">
        <v>383605</v>
      </c>
      <c r="D69" s="13">
        <v>45</v>
      </c>
      <c r="E69" s="14">
        <v>334471</v>
      </c>
      <c r="F69" s="14">
        <v>25</v>
      </c>
      <c r="G69" s="10">
        <v>49134</v>
      </c>
    </row>
    <row r="70" spans="1:6" ht="25.5">
      <c r="A70" s="15" t="s">
        <v>1918</v>
      </c>
      <c r="B70" s="14"/>
      <c r="C70" s="14"/>
      <c r="D70" s="13"/>
      <c r="E70" s="14"/>
      <c r="F70" s="14"/>
    </row>
    <row r="71" spans="1:7" ht="17.25" customHeight="1">
      <c r="A71" s="13" t="s">
        <v>1919</v>
      </c>
      <c r="B71" s="14">
        <v>130</v>
      </c>
      <c r="C71" s="14">
        <v>67481</v>
      </c>
      <c r="D71" s="13">
        <v>51</v>
      </c>
      <c r="E71" s="14">
        <v>26153</v>
      </c>
      <c r="F71" s="14">
        <v>79</v>
      </c>
      <c r="G71" s="10">
        <v>41328</v>
      </c>
    </row>
    <row r="72" spans="1:6" ht="12.75">
      <c r="A72" s="13" t="s">
        <v>202</v>
      </c>
      <c r="B72" s="14"/>
      <c r="C72" s="14"/>
      <c r="D72" s="13"/>
      <c r="E72" s="14"/>
      <c r="F72" s="14"/>
    </row>
  </sheetData>
  <mergeCells count="11">
    <mergeCell ref="E6:E7"/>
    <mergeCell ref="F6:F7"/>
    <mergeCell ref="G6:G7"/>
    <mergeCell ref="A8:G8"/>
    <mergeCell ref="A5:A7"/>
    <mergeCell ref="B5:C5"/>
    <mergeCell ref="D5:E5"/>
    <mergeCell ref="F5:G5"/>
    <mergeCell ref="B6:B7"/>
    <mergeCell ref="C6:C7"/>
    <mergeCell ref="D6:D7"/>
  </mergeCells>
  <printOptions/>
  <pageMargins left="0.7874015748031497" right="0.984251968503937" top="0.5905511811023623" bottom="0.5905511811023623" header="0" footer="0"/>
  <pageSetup horizontalDpi="120" verticalDpi="120" orientation="portrait" paperSize="9" scale="90" r:id="rId1"/>
</worksheet>
</file>

<file path=xl/worksheets/sheet2.xml><?xml version="1.0" encoding="utf-8"?>
<worksheet xmlns="http://schemas.openxmlformats.org/spreadsheetml/2006/main" xmlns:r="http://schemas.openxmlformats.org/officeDocument/2006/relationships">
  <dimension ref="A2:U38"/>
  <sheetViews>
    <sheetView workbookViewId="0" topLeftCell="M1">
      <selection activeCell="W5" sqref="W5"/>
    </sheetView>
  </sheetViews>
  <sheetFormatPr defaultColWidth="9.140625" defaultRowHeight="12.75"/>
  <cols>
    <col min="1" max="1" width="41.57421875" style="141" customWidth="1"/>
    <col min="2" max="2" width="2.8515625" style="141" customWidth="1"/>
    <col min="3" max="3" width="13.421875" style="141" customWidth="1"/>
    <col min="4" max="4" width="14.140625" style="141" customWidth="1"/>
    <col min="5" max="9" width="14.8515625" style="141" customWidth="1"/>
    <col min="10" max="10" width="12.140625" style="141" customWidth="1"/>
    <col min="11" max="11" width="10.7109375" style="141" customWidth="1"/>
    <col min="12" max="13" width="13.00390625" style="141" customWidth="1"/>
    <col min="14" max="14" width="12.140625" style="141" customWidth="1"/>
    <col min="15" max="15" width="12.421875" style="141" customWidth="1"/>
    <col min="16" max="16" width="11.8515625" style="141" customWidth="1"/>
    <col min="17" max="17" width="12.140625" style="141" customWidth="1"/>
    <col min="18" max="18" width="12.00390625" style="141" customWidth="1"/>
    <col min="19" max="19" width="11.00390625" style="141" customWidth="1"/>
    <col min="20" max="21" width="13.28125" style="141" customWidth="1"/>
    <col min="22" max="16384" width="9.140625" style="141" customWidth="1"/>
  </cols>
  <sheetData>
    <row r="1" ht="13.5" customHeight="1"/>
    <row r="2" ht="24.75" customHeight="1">
      <c r="A2" s="170" t="s">
        <v>849</v>
      </c>
    </row>
    <row r="3" spans="1:20" ht="19.5" customHeight="1">
      <c r="A3" s="453" t="s">
        <v>850</v>
      </c>
      <c r="B3" s="453"/>
      <c r="C3" s="453"/>
      <c r="D3" s="453"/>
      <c r="E3" s="453"/>
      <c r="F3" s="453"/>
      <c r="G3" s="453"/>
      <c r="H3" s="453"/>
      <c r="I3" s="453"/>
      <c r="J3" s="453"/>
      <c r="K3" s="453"/>
      <c r="L3" s="453"/>
      <c r="M3" s="453"/>
      <c r="N3" s="453"/>
      <c r="O3" s="453"/>
      <c r="P3" s="453"/>
      <c r="Q3" s="211"/>
      <c r="R3" s="211"/>
      <c r="S3" s="211"/>
      <c r="T3" s="211"/>
    </row>
    <row r="4" spans="1:21" ht="21.75" customHeight="1">
      <c r="A4" s="281" t="s">
        <v>356</v>
      </c>
      <c r="B4" s="213"/>
      <c r="C4" s="444">
        <v>1990</v>
      </c>
      <c r="D4" s="447">
        <v>1991</v>
      </c>
      <c r="E4" s="444">
        <v>1992</v>
      </c>
      <c r="F4" s="454" t="s">
        <v>852</v>
      </c>
      <c r="G4" s="454" t="s">
        <v>853</v>
      </c>
      <c r="H4" s="447">
        <v>1994</v>
      </c>
      <c r="I4" s="447">
        <v>1995</v>
      </c>
      <c r="J4" s="444">
        <v>1996</v>
      </c>
      <c r="K4" s="444">
        <v>1997</v>
      </c>
      <c r="L4" s="444">
        <v>1998</v>
      </c>
      <c r="M4" s="444">
        <v>1999</v>
      </c>
      <c r="N4" s="444">
        <v>2000</v>
      </c>
      <c r="O4" s="444">
        <v>2001</v>
      </c>
      <c r="P4" s="444">
        <v>2002</v>
      </c>
      <c r="Q4" s="447">
        <v>2003</v>
      </c>
      <c r="R4" s="444">
        <v>2004</v>
      </c>
      <c r="S4" s="444">
        <v>2005</v>
      </c>
      <c r="T4" s="450">
        <v>2006</v>
      </c>
      <c r="U4" s="441" t="s">
        <v>854</v>
      </c>
    </row>
    <row r="5" spans="1:21" ht="35.25" customHeight="1">
      <c r="A5" s="280" t="s">
        <v>593</v>
      </c>
      <c r="B5" s="177"/>
      <c r="C5" s="445"/>
      <c r="D5" s="448"/>
      <c r="E5" s="445"/>
      <c r="F5" s="455"/>
      <c r="G5" s="455"/>
      <c r="H5" s="448"/>
      <c r="I5" s="448"/>
      <c r="J5" s="445"/>
      <c r="K5" s="445"/>
      <c r="L5" s="445"/>
      <c r="M5" s="445"/>
      <c r="N5" s="445"/>
      <c r="O5" s="445"/>
      <c r="P5" s="445"/>
      <c r="Q5" s="448"/>
      <c r="R5" s="445"/>
      <c r="S5" s="445"/>
      <c r="T5" s="451"/>
      <c r="U5" s="442"/>
    </row>
    <row r="6" spans="1:21" ht="36.75" customHeight="1" thickBot="1">
      <c r="A6" s="264" t="s">
        <v>594</v>
      </c>
      <c r="B6" s="265"/>
      <c r="C6" s="446"/>
      <c r="D6" s="449"/>
      <c r="E6" s="446"/>
      <c r="F6" s="456"/>
      <c r="G6" s="456"/>
      <c r="H6" s="449"/>
      <c r="I6" s="449"/>
      <c r="J6" s="446"/>
      <c r="K6" s="446"/>
      <c r="L6" s="446"/>
      <c r="M6" s="446"/>
      <c r="N6" s="446"/>
      <c r="O6" s="446"/>
      <c r="P6" s="446"/>
      <c r="Q6" s="449"/>
      <c r="R6" s="446"/>
      <c r="S6" s="446"/>
      <c r="T6" s="452"/>
      <c r="U6" s="443"/>
    </row>
    <row r="7" spans="1:21" s="170" customFormat="1" ht="27.75" customHeight="1">
      <c r="A7" s="282" t="s">
        <v>1508</v>
      </c>
      <c r="B7" s="203" t="s">
        <v>1509</v>
      </c>
      <c r="C7" s="105">
        <v>11131704.4</v>
      </c>
      <c r="D7" s="105">
        <v>16404765.5</v>
      </c>
      <c r="E7" s="106">
        <v>19212696.1</v>
      </c>
      <c r="F7" s="266">
        <v>24357868.6</v>
      </c>
      <c r="G7" s="106">
        <v>23303843.9</v>
      </c>
      <c r="H7" s="266">
        <v>28161584.6</v>
      </c>
      <c r="I7" s="267">
        <v>35131988.7</v>
      </c>
      <c r="J7" s="105">
        <v>43204386.1</v>
      </c>
      <c r="K7" s="268">
        <v>57591480.8</v>
      </c>
      <c r="L7" s="106">
        <v>73056775.7</v>
      </c>
      <c r="M7" s="267">
        <v>84238904.3</v>
      </c>
      <c r="N7" s="119">
        <v>91876963.1</v>
      </c>
      <c r="O7" s="120">
        <v>90316433.5</v>
      </c>
      <c r="P7" s="119">
        <v>91261087.5</v>
      </c>
      <c r="Q7" s="120">
        <v>91349568.9</v>
      </c>
      <c r="R7" s="142">
        <v>87354758.2</v>
      </c>
      <c r="S7" s="106">
        <v>91250483.9</v>
      </c>
      <c r="T7" s="145">
        <v>107268536</v>
      </c>
      <c r="U7" s="145">
        <v>132788528.2</v>
      </c>
    </row>
    <row r="8" spans="1:21" s="170" customFormat="1" ht="17.25" customHeight="1">
      <c r="A8" s="282" t="s">
        <v>1510</v>
      </c>
      <c r="B8" s="203" t="s">
        <v>1511</v>
      </c>
      <c r="C8" s="107" t="s">
        <v>851</v>
      </c>
      <c r="D8" s="108">
        <v>101</v>
      </c>
      <c r="E8" s="109">
        <v>98.7</v>
      </c>
      <c r="F8" s="269">
        <v>104.5</v>
      </c>
      <c r="G8" s="109">
        <v>104.5</v>
      </c>
      <c r="H8" s="269">
        <v>100.3</v>
      </c>
      <c r="I8" s="270">
        <v>105.6</v>
      </c>
      <c r="J8" s="108">
        <v>103</v>
      </c>
      <c r="K8" s="269">
        <v>116.5</v>
      </c>
      <c r="L8" s="109">
        <v>112.4</v>
      </c>
      <c r="M8" s="270">
        <v>106.2</v>
      </c>
      <c r="N8" s="121">
        <v>101</v>
      </c>
      <c r="O8" s="122">
        <v>93.6</v>
      </c>
      <c r="P8" s="121">
        <v>99.7</v>
      </c>
      <c r="Q8" s="122">
        <v>100.9</v>
      </c>
      <c r="R8" s="271">
        <v>93</v>
      </c>
      <c r="S8" s="272">
        <v>101.5</v>
      </c>
      <c r="T8" s="273">
        <v>113.7</v>
      </c>
      <c r="U8" s="273">
        <v>114.8</v>
      </c>
    </row>
    <row r="9" spans="1:21" s="170" customFormat="1" ht="19.5" customHeight="1">
      <c r="A9" s="282" t="s">
        <v>1512</v>
      </c>
      <c r="B9" s="203" t="s">
        <v>1509</v>
      </c>
      <c r="C9" s="105">
        <v>7556962.6</v>
      </c>
      <c r="D9" s="105">
        <v>11948240.3</v>
      </c>
      <c r="E9" s="106">
        <v>14969897.8</v>
      </c>
      <c r="F9" s="266">
        <v>19685537.5</v>
      </c>
      <c r="G9" s="106">
        <v>18719030.4</v>
      </c>
      <c r="H9" s="266">
        <v>22657614.4</v>
      </c>
      <c r="I9" s="267">
        <v>29128722.1</v>
      </c>
      <c r="J9" s="105">
        <v>37231839.2</v>
      </c>
      <c r="K9" s="266">
        <v>49887176.4</v>
      </c>
      <c r="L9" s="106">
        <v>63521205.5</v>
      </c>
      <c r="M9" s="267">
        <v>72538546.6</v>
      </c>
      <c r="N9" s="119">
        <v>80719027.5</v>
      </c>
      <c r="O9" s="120">
        <v>81760453.6</v>
      </c>
      <c r="P9" s="119">
        <v>76423969.5</v>
      </c>
      <c r="Q9" s="120">
        <v>76398798.7</v>
      </c>
      <c r="R9" s="142">
        <v>78313156.9</v>
      </c>
      <c r="S9" s="274">
        <v>85681312.7</v>
      </c>
      <c r="T9" s="145">
        <v>101994096</v>
      </c>
      <c r="U9" s="145">
        <v>126927260.9</v>
      </c>
    </row>
    <row r="10" spans="1:21" s="170" customFormat="1" ht="19.5" customHeight="1">
      <c r="A10" s="282" t="s">
        <v>1513</v>
      </c>
      <c r="B10" s="203" t="s">
        <v>1511</v>
      </c>
      <c r="C10" s="108">
        <v>7556962.6</v>
      </c>
      <c r="D10" s="108">
        <v>108.4</v>
      </c>
      <c r="E10" s="109">
        <v>105.6</v>
      </c>
      <c r="F10" s="269">
        <v>107.8</v>
      </c>
      <c r="G10" s="109">
        <v>107.8</v>
      </c>
      <c r="H10" s="269">
        <v>100.6</v>
      </c>
      <c r="I10" s="270">
        <v>109.5</v>
      </c>
      <c r="J10" s="108">
        <v>107</v>
      </c>
      <c r="K10" s="269">
        <v>117.3</v>
      </c>
      <c r="L10" s="109">
        <v>112.8</v>
      </c>
      <c r="M10" s="270">
        <v>105.2</v>
      </c>
      <c r="N10" s="121">
        <v>103</v>
      </c>
      <c r="O10" s="122">
        <v>97.5</v>
      </c>
      <c r="P10" s="121">
        <v>92.2</v>
      </c>
      <c r="Q10" s="122">
        <v>100.7</v>
      </c>
      <c r="R10" s="271">
        <v>99.8</v>
      </c>
      <c r="S10" s="272">
        <v>106.2</v>
      </c>
      <c r="T10" s="273">
        <v>115.1</v>
      </c>
      <c r="U10" s="273">
        <v>115.4</v>
      </c>
    </row>
    <row r="11" spans="1:21" ht="19.5" customHeight="1">
      <c r="A11" s="175" t="s">
        <v>1514</v>
      </c>
      <c r="B11" s="177" t="s">
        <v>1509</v>
      </c>
      <c r="C11" s="110">
        <v>6975027.9</v>
      </c>
      <c r="D11" s="110">
        <v>11340532.3</v>
      </c>
      <c r="E11" s="111">
        <v>14335916.5</v>
      </c>
      <c r="F11" s="110">
        <v>18912261.3</v>
      </c>
      <c r="G11" s="115">
        <v>17960238.400000002</v>
      </c>
      <c r="H11" s="110">
        <v>21701525.7</v>
      </c>
      <c r="I11" s="111">
        <v>27503949.8</v>
      </c>
      <c r="J11" s="110">
        <v>34382308</v>
      </c>
      <c r="K11" s="110">
        <v>45971112.1</v>
      </c>
      <c r="L11" s="115">
        <v>57576953.99999999</v>
      </c>
      <c r="M11" s="111">
        <v>68427610.1</v>
      </c>
      <c r="N11" s="123">
        <v>74945346.1</v>
      </c>
      <c r="O11" s="124">
        <v>68818996.6</v>
      </c>
      <c r="P11" s="123">
        <f>SUM(P13+P16+P19+P22+P25)</f>
        <v>66898003.89999999</v>
      </c>
      <c r="Q11" s="124">
        <v>61857353.599999994</v>
      </c>
      <c r="R11" s="133">
        <v>70598667.9</v>
      </c>
      <c r="S11" s="275">
        <v>78564444.7</v>
      </c>
      <c r="T11" s="151">
        <v>94148038.5</v>
      </c>
      <c r="U11" s="151" t="s">
        <v>357</v>
      </c>
    </row>
    <row r="12" spans="1:21" ht="19.5" customHeight="1">
      <c r="A12" s="175" t="s">
        <v>1515</v>
      </c>
      <c r="B12" s="177" t="s">
        <v>1511</v>
      </c>
      <c r="C12" s="107" t="s">
        <v>851</v>
      </c>
      <c r="D12" s="112">
        <v>111.4</v>
      </c>
      <c r="E12" s="113">
        <v>106.6</v>
      </c>
      <c r="F12" s="256">
        <v>108</v>
      </c>
      <c r="G12" s="113">
        <v>108</v>
      </c>
      <c r="H12" s="256">
        <v>100.5</v>
      </c>
      <c r="I12" s="113">
        <v>108.1</v>
      </c>
      <c r="J12" s="112">
        <v>104.6</v>
      </c>
      <c r="K12" s="256">
        <v>117.1</v>
      </c>
      <c r="L12" s="113">
        <v>111</v>
      </c>
      <c r="M12" s="276">
        <v>109.4</v>
      </c>
      <c r="N12" s="125">
        <v>101.4</v>
      </c>
      <c r="O12" s="127">
        <v>88.3</v>
      </c>
      <c r="P12" s="125">
        <v>95.9</v>
      </c>
      <c r="Q12" s="127">
        <v>101.6</v>
      </c>
      <c r="R12" s="253">
        <v>101.8</v>
      </c>
      <c r="S12" s="277">
        <v>108</v>
      </c>
      <c r="T12" s="160">
        <v>115.9</v>
      </c>
      <c r="U12" s="160">
        <v>113</v>
      </c>
    </row>
    <row r="13" spans="1:21" ht="18.75" customHeight="1">
      <c r="A13" s="175" t="s">
        <v>1516</v>
      </c>
      <c r="B13" s="177" t="s">
        <v>1509</v>
      </c>
      <c r="C13" s="114">
        <v>132286.4</v>
      </c>
      <c r="D13" s="114">
        <v>153816.4</v>
      </c>
      <c r="E13" s="115">
        <v>186667.6</v>
      </c>
      <c r="F13" s="110">
        <v>149230.6</v>
      </c>
      <c r="G13" s="115">
        <v>145779</v>
      </c>
      <c r="H13" s="110">
        <v>182235</v>
      </c>
      <c r="I13" s="115">
        <v>174512.1</v>
      </c>
      <c r="J13" s="114">
        <v>238691.3</v>
      </c>
      <c r="K13" s="110">
        <v>249694.2</v>
      </c>
      <c r="L13" s="115">
        <v>352545</v>
      </c>
      <c r="M13" s="111">
        <v>470761.1</v>
      </c>
      <c r="N13" s="123">
        <v>607336</v>
      </c>
      <c r="O13" s="124">
        <v>653969.3</v>
      </c>
      <c r="P13" s="123">
        <v>657481.3</v>
      </c>
      <c r="Q13" s="124">
        <v>598817.9</v>
      </c>
      <c r="R13" s="133">
        <v>1628668.8</v>
      </c>
      <c r="S13" s="115">
        <v>1292356.8</v>
      </c>
      <c r="T13" s="151">
        <v>1988467.4</v>
      </c>
      <c r="U13" s="151">
        <v>2402277.1</v>
      </c>
    </row>
    <row r="14" spans="1:21" ht="18.75" customHeight="1">
      <c r="A14" s="175" t="s">
        <v>1517</v>
      </c>
      <c r="B14" s="177" t="s">
        <v>1511</v>
      </c>
      <c r="C14" s="107" t="s">
        <v>851</v>
      </c>
      <c r="D14" s="112">
        <v>79.2</v>
      </c>
      <c r="E14" s="113">
        <v>104.3</v>
      </c>
      <c r="F14" s="256">
        <v>72.2</v>
      </c>
      <c r="G14" s="113">
        <v>72.2</v>
      </c>
      <c r="H14" s="256">
        <v>101.3</v>
      </c>
      <c r="I14" s="113">
        <v>79.9</v>
      </c>
      <c r="J14" s="112">
        <v>114.4</v>
      </c>
      <c r="K14" s="256">
        <v>91</v>
      </c>
      <c r="L14" s="113">
        <v>125.4</v>
      </c>
      <c r="M14" s="276">
        <v>123.8</v>
      </c>
      <c r="N14" s="125">
        <v>117.1</v>
      </c>
      <c r="O14" s="127">
        <v>100.9</v>
      </c>
      <c r="P14" s="125">
        <v>99.1</v>
      </c>
      <c r="Q14" s="127">
        <v>93.6</v>
      </c>
      <c r="R14" s="253">
        <v>265.3</v>
      </c>
      <c r="S14" s="113">
        <v>76.3</v>
      </c>
      <c r="T14" s="160">
        <v>149.3</v>
      </c>
      <c r="U14" s="160">
        <v>114</v>
      </c>
    </row>
    <row r="15" spans="1:21" ht="15.75" customHeight="1">
      <c r="A15" s="175" t="s">
        <v>1518</v>
      </c>
      <c r="B15" s="177"/>
      <c r="C15" s="107"/>
      <c r="D15" s="112"/>
      <c r="E15" s="113"/>
      <c r="F15" s="256"/>
      <c r="G15" s="113"/>
      <c r="H15" s="256"/>
      <c r="I15" s="113"/>
      <c r="J15" s="112"/>
      <c r="K15" s="256"/>
      <c r="L15" s="113"/>
      <c r="M15" s="276"/>
      <c r="N15" s="125"/>
      <c r="O15" s="127"/>
      <c r="P15" s="125"/>
      <c r="Q15" s="127"/>
      <c r="R15" s="256"/>
      <c r="S15" s="113"/>
      <c r="T15" s="276"/>
      <c r="U15" s="276"/>
    </row>
    <row r="16" spans="1:21" ht="18.75" customHeight="1">
      <c r="A16" s="175" t="s">
        <v>1519</v>
      </c>
      <c r="B16" s="177" t="s">
        <v>1509</v>
      </c>
      <c r="C16" s="112">
        <v>5211339.7</v>
      </c>
      <c r="D16" s="112">
        <v>8157145.7</v>
      </c>
      <c r="E16" s="113">
        <v>10166745.8</v>
      </c>
      <c r="F16" s="133">
        <v>12991519.8</v>
      </c>
      <c r="G16" s="115">
        <v>12295102.2</v>
      </c>
      <c r="H16" s="110">
        <v>15079205.7</v>
      </c>
      <c r="I16" s="115">
        <v>18947489.4</v>
      </c>
      <c r="J16" s="114">
        <v>23469713.2</v>
      </c>
      <c r="K16" s="110">
        <v>32466498.1</v>
      </c>
      <c r="L16" s="115">
        <v>42525074.8</v>
      </c>
      <c r="M16" s="181">
        <v>50296805.9</v>
      </c>
      <c r="N16" s="129">
        <v>53257149.5</v>
      </c>
      <c r="O16" s="128">
        <v>50289566</v>
      </c>
      <c r="P16" s="126">
        <v>48282088.9</v>
      </c>
      <c r="Q16" s="130">
        <v>46448313.9</v>
      </c>
      <c r="R16" s="133">
        <v>49796293.1</v>
      </c>
      <c r="S16" s="275">
        <v>54893879.9</v>
      </c>
      <c r="T16" s="151">
        <v>64794960.1</v>
      </c>
      <c r="U16" s="151">
        <v>79741993.5</v>
      </c>
    </row>
    <row r="17" spans="1:21" ht="16.5" customHeight="1">
      <c r="A17" s="175" t="s">
        <v>1520</v>
      </c>
      <c r="B17" s="177" t="s">
        <v>1511</v>
      </c>
      <c r="C17" s="107" t="s">
        <v>851</v>
      </c>
      <c r="D17" s="112">
        <v>106.7</v>
      </c>
      <c r="E17" s="113">
        <v>106.2</v>
      </c>
      <c r="F17" s="256">
        <v>104.5</v>
      </c>
      <c r="G17" s="113">
        <v>104.5</v>
      </c>
      <c r="H17" s="256">
        <v>103.1</v>
      </c>
      <c r="I17" s="113">
        <v>109.1</v>
      </c>
      <c r="J17" s="112">
        <v>104.4</v>
      </c>
      <c r="K17" s="256">
        <v>121</v>
      </c>
      <c r="L17" s="113">
        <v>116.2</v>
      </c>
      <c r="M17" s="276">
        <v>109.5</v>
      </c>
      <c r="N17" s="129">
        <v>98.2</v>
      </c>
      <c r="O17" s="128">
        <v>91.3</v>
      </c>
      <c r="P17" s="129">
        <v>95.2</v>
      </c>
      <c r="Q17" s="128">
        <v>97.8</v>
      </c>
      <c r="R17" s="253">
        <v>104.4</v>
      </c>
      <c r="S17" s="277">
        <v>107.6</v>
      </c>
      <c r="T17" s="160">
        <v>114.7</v>
      </c>
      <c r="U17" s="160">
        <v>114</v>
      </c>
    </row>
    <row r="18" spans="1:21" ht="12" customHeight="1">
      <c r="A18" s="175" t="s">
        <v>1521</v>
      </c>
      <c r="B18" s="177"/>
      <c r="C18" s="107"/>
      <c r="D18" s="112"/>
      <c r="E18" s="113"/>
      <c r="F18" s="256"/>
      <c r="G18" s="113"/>
      <c r="H18" s="256"/>
      <c r="I18" s="113"/>
      <c r="J18" s="112"/>
      <c r="K18" s="256"/>
      <c r="L18" s="113"/>
      <c r="M18" s="276"/>
      <c r="N18" s="125"/>
      <c r="O18" s="127"/>
      <c r="P18" s="125"/>
      <c r="Q18" s="127"/>
      <c r="R18" s="253"/>
      <c r="S18" s="277"/>
      <c r="T18" s="160"/>
      <c r="U18" s="160"/>
    </row>
    <row r="19" spans="1:21" ht="18.75" customHeight="1">
      <c r="A19" s="175" t="s">
        <v>1522</v>
      </c>
      <c r="B19" s="177" t="s">
        <v>1509</v>
      </c>
      <c r="C19" s="114">
        <v>1370872.5</v>
      </c>
      <c r="D19" s="114">
        <v>2492788.2</v>
      </c>
      <c r="E19" s="115">
        <v>3253491.5</v>
      </c>
      <c r="F19" s="110">
        <v>4460122.4</v>
      </c>
      <c r="G19" s="115">
        <v>4234982</v>
      </c>
      <c r="H19" s="110">
        <v>5262248.6</v>
      </c>
      <c r="I19" s="115">
        <v>6648036.1</v>
      </c>
      <c r="J19" s="114">
        <v>8344164</v>
      </c>
      <c r="K19" s="110">
        <v>10886645.7</v>
      </c>
      <c r="L19" s="115">
        <v>12103950.3</v>
      </c>
      <c r="M19" s="111">
        <v>14048512.2</v>
      </c>
      <c r="N19" s="123">
        <v>16018645.2</v>
      </c>
      <c r="O19" s="124">
        <v>14363842.4</v>
      </c>
      <c r="P19" s="123">
        <v>14296879.2</v>
      </c>
      <c r="Q19" s="124">
        <v>14810221.8</v>
      </c>
      <c r="R19" s="133">
        <v>14600144.7</v>
      </c>
      <c r="S19" s="115">
        <v>16091376.8</v>
      </c>
      <c r="T19" s="151">
        <v>19451264.2</v>
      </c>
      <c r="U19" s="151">
        <v>23425202.4</v>
      </c>
    </row>
    <row r="20" spans="1:21" ht="18.75" customHeight="1">
      <c r="A20" s="175" t="s">
        <v>1523</v>
      </c>
      <c r="B20" s="177" t="s">
        <v>1511</v>
      </c>
      <c r="C20" s="107" t="s">
        <v>851</v>
      </c>
      <c r="D20" s="112">
        <v>127.1</v>
      </c>
      <c r="E20" s="113">
        <v>105.6</v>
      </c>
      <c r="F20" s="256">
        <v>110.2</v>
      </c>
      <c r="G20" s="113">
        <v>110.2</v>
      </c>
      <c r="H20" s="256">
        <v>101.7</v>
      </c>
      <c r="I20" s="113">
        <v>103.8</v>
      </c>
      <c r="J20" s="112">
        <v>103.5</v>
      </c>
      <c r="K20" s="256">
        <v>114.9</v>
      </c>
      <c r="L20" s="113">
        <v>97.8</v>
      </c>
      <c r="M20" s="276">
        <v>104.4</v>
      </c>
      <c r="N20" s="129">
        <v>103.9</v>
      </c>
      <c r="O20" s="128">
        <v>84.6</v>
      </c>
      <c r="P20" s="129">
        <v>96.4</v>
      </c>
      <c r="Q20" s="128">
        <v>101.1</v>
      </c>
      <c r="R20" s="253">
        <v>95.5</v>
      </c>
      <c r="S20" s="277">
        <v>105.7</v>
      </c>
      <c r="T20" s="160">
        <v>114.8</v>
      </c>
      <c r="U20" s="160">
        <v>110.5</v>
      </c>
    </row>
    <row r="21" spans="1:21" ht="18.75" customHeight="1">
      <c r="A21" s="175" t="s">
        <v>638</v>
      </c>
      <c r="B21" s="177"/>
      <c r="C21" s="116"/>
      <c r="D21" s="112"/>
      <c r="E21" s="113"/>
      <c r="F21" s="256"/>
      <c r="G21" s="113"/>
      <c r="H21" s="256"/>
      <c r="I21" s="278"/>
      <c r="J21" s="112"/>
      <c r="K21" s="256"/>
      <c r="L21" s="113"/>
      <c r="M21" s="276"/>
      <c r="N21" s="125"/>
      <c r="O21" s="127"/>
      <c r="P21" s="125"/>
      <c r="Q21" s="127"/>
      <c r="R21" s="133"/>
      <c r="S21" s="115"/>
      <c r="T21" s="151"/>
      <c r="U21" s="151"/>
    </row>
    <row r="22" spans="1:21" ht="18.75" customHeight="1">
      <c r="A22" s="175" t="s">
        <v>1524</v>
      </c>
      <c r="B22" s="177" t="s">
        <v>1509</v>
      </c>
      <c r="C22" s="112">
        <v>241817.5</v>
      </c>
      <c r="D22" s="112">
        <v>504169</v>
      </c>
      <c r="E22" s="113">
        <v>696881.1</v>
      </c>
      <c r="F22" s="110">
        <v>1251171.2</v>
      </c>
      <c r="G22" s="115">
        <v>1225435.6</v>
      </c>
      <c r="H22" s="110">
        <v>1082771.6</v>
      </c>
      <c r="I22" s="115">
        <v>1577616.9</v>
      </c>
      <c r="J22" s="112">
        <v>2138739</v>
      </c>
      <c r="K22" s="256">
        <v>2105737.1</v>
      </c>
      <c r="L22" s="113">
        <v>2270813.5</v>
      </c>
      <c r="M22" s="276">
        <v>3297701.3</v>
      </c>
      <c r="N22" s="123">
        <v>5006099.3</v>
      </c>
      <c r="O22" s="124">
        <v>3469576.1</v>
      </c>
      <c r="P22" s="123">
        <v>3616105.2</v>
      </c>
      <c r="Q22" s="124">
        <v>5639400.4</v>
      </c>
      <c r="R22" s="133">
        <v>4513545.9</v>
      </c>
      <c r="S22" s="279">
        <v>6217770.5</v>
      </c>
      <c r="T22" s="151">
        <v>7777693.4</v>
      </c>
      <c r="U22" s="151">
        <v>8930326</v>
      </c>
    </row>
    <row r="23" spans="1:21" ht="18.75" customHeight="1">
      <c r="A23" s="175" t="s">
        <v>1525</v>
      </c>
      <c r="B23" s="177" t="s">
        <v>1511</v>
      </c>
      <c r="C23" s="107" t="s">
        <v>851</v>
      </c>
      <c r="D23" s="112">
        <v>139.5</v>
      </c>
      <c r="E23" s="113">
        <v>119</v>
      </c>
      <c r="F23" s="256">
        <v>156.3</v>
      </c>
      <c r="G23" s="113">
        <v>156.3</v>
      </c>
      <c r="H23" s="256">
        <v>68.8</v>
      </c>
      <c r="I23" s="113">
        <v>117</v>
      </c>
      <c r="J23" s="112">
        <v>111.7</v>
      </c>
      <c r="K23" s="256">
        <v>85.2</v>
      </c>
      <c r="L23" s="113">
        <v>96.4</v>
      </c>
      <c r="M23" s="276">
        <v>136.3</v>
      </c>
      <c r="N23" s="129">
        <v>144.4</v>
      </c>
      <c r="O23" s="128">
        <v>67.6</v>
      </c>
      <c r="P23" s="129">
        <v>103.2</v>
      </c>
      <c r="Q23" s="128">
        <v>155</v>
      </c>
      <c r="R23" s="253">
        <v>77.4</v>
      </c>
      <c r="S23" s="113">
        <v>131.4</v>
      </c>
      <c r="T23" s="276">
        <v>121.2</v>
      </c>
      <c r="U23" s="276">
        <v>108.8</v>
      </c>
    </row>
    <row r="24" spans="1:21" ht="19.5" customHeight="1">
      <c r="A24" s="175" t="s">
        <v>1526</v>
      </c>
      <c r="B24" s="177"/>
      <c r="C24" s="116"/>
      <c r="D24" s="112"/>
      <c r="E24" s="113"/>
      <c r="F24" s="256"/>
      <c r="G24" s="113"/>
      <c r="H24" s="256"/>
      <c r="I24" s="278"/>
      <c r="J24" s="114"/>
      <c r="K24" s="110"/>
      <c r="L24" s="115"/>
      <c r="M24" s="111"/>
      <c r="N24" s="129"/>
      <c r="O24" s="128"/>
      <c r="P24" s="129"/>
      <c r="Q24" s="128"/>
      <c r="R24" s="133"/>
      <c r="S24" s="279"/>
      <c r="T24" s="151"/>
      <c r="U24" s="151"/>
    </row>
    <row r="25" spans="1:21" ht="16.5" customHeight="1">
      <c r="A25" s="175" t="s">
        <v>1527</v>
      </c>
      <c r="B25" s="177" t="s">
        <v>1509</v>
      </c>
      <c r="C25" s="114">
        <v>18711.8</v>
      </c>
      <c r="D25" s="114">
        <v>32613</v>
      </c>
      <c r="E25" s="115">
        <v>32130.5</v>
      </c>
      <c r="F25" s="110">
        <v>60217.3</v>
      </c>
      <c r="G25" s="115">
        <v>58939.6</v>
      </c>
      <c r="H25" s="110">
        <v>95064.8</v>
      </c>
      <c r="I25" s="115">
        <v>156295.3</v>
      </c>
      <c r="J25" s="112">
        <v>191000.5</v>
      </c>
      <c r="K25" s="256">
        <v>262537</v>
      </c>
      <c r="L25" s="113">
        <v>324570.4</v>
      </c>
      <c r="M25" s="276">
        <v>313829.6</v>
      </c>
      <c r="N25" s="129">
        <v>56116.1</v>
      </c>
      <c r="O25" s="128">
        <v>42042.8</v>
      </c>
      <c r="P25" s="129">
        <v>45449.3</v>
      </c>
      <c r="Q25" s="128">
        <v>45856</v>
      </c>
      <c r="R25" s="133">
        <v>60015.4</v>
      </c>
      <c r="S25" s="279">
        <v>69060.7</v>
      </c>
      <c r="T25" s="151">
        <v>135653.4</v>
      </c>
      <c r="U25" s="151">
        <v>198398</v>
      </c>
    </row>
    <row r="26" spans="1:21" ht="15.75" customHeight="1">
      <c r="A26" s="175" t="s">
        <v>1528</v>
      </c>
      <c r="B26" s="177" t="s">
        <v>1511</v>
      </c>
      <c r="C26" s="107" t="s">
        <v>851</v>
      </c>
      <c r="D26" s="112">
        <v>100.6</v>
      </c>
      <c r="E26" s="113">
        <v>83.9</v>
      </c>
      <c r="F26" s="256">
        <v>170.1</v>
      </c>
      <c r="G26" s="113">
        <v>170.1</v>
      </c>
      <c r="H26" s="256">
        <v>136.4</v>
      </c>
      <c r="I26" s="113">
        <v>116.4</v>
      </c>
      <c r="J26" s="112">
        <v>96.6</v>
      </c>
      <c r="K26" s="256">
        <v>119</v>
      </c>
      <c r="L26" s="113">
        <v>109.3</v>
      </c>
      <c r="M26" s="276">
        <v>85.1</v>
      </c>
      <c r="N26" s="125">
        <v>16.2</v>
      </c>
      <c r="O26" s="127">
        <v>72.9</v>
      </c>
      <c r="P26" s="125">
        <v>110.5</v>
      </c>
      <c r="Q26" s="127">
        <v>98.7</v>
      </c>
      <c r="R26" s="253">
        <v>125.7</v>
      </c>
      <c r="S26" s="113">
        <v>108.9</v>
      </c>
      <c r="T26" s="160">
        <v>185</v>
      </c>
      <c r="U26" s="160">
        <v>134.6</v>
      </c>
    </row>
    <row r="27" spans="1:21" ht="13.5" customHeight="1">
      <c r="A27" s="175" t="s">
        <v>1529</v>
      </c>
      <c r="B27" s="177"/>
      <c r="C27" s="107"/>
      <c r="D27" s="112"/>
      <c r="E27" s="113"/>
      <c r="F27" s="256"/>
      <c r="G27" s="113"/>
      <c r="H27" s="256"/>
      <c r="I27" s="113"/>
      <c r="J27" s="112"/>
      <c r="K27" s="256"/>
      <c r="L27" s="113"/>
      <c r="M27" s="276"/>
      <c r="N27" s="125"/>
      <c r="O27" s="127"/>
      <c r="P27" s="125"/>
      <c r="Q27" s="127"/>
      <c r="R27" s="253"/>
      <c r="S27" s="113"/>
      <c r="T27" s="160"/>
      <c r="U27" s="160"/>
    </row>
    <row r="28" spans="1:21" ht="18.75" customHeight="1">
      <c r="A28" s="175" t="s">
        <v>1530</v>
      </c>
      <c r="B28" s="177" t="s">
        <v>1509</v>
      </c>
      <c r="C28" s="114">
        <v>4161011.8</v>
      </c>
      <c r="D28" s="114">
        <v>4292122.3</v>
      </c>
      <c r="E28" s="115">
        <v>3392114</v>
      </c>
      <c r="F28" s="110">
        <v>2965082.2</v>
      </c>
      <c r="G28" s="115">
        <v>2778410</v>
      </c>
      <c r="H28" s="110">
        <v>2922506</v>
      </c>
      <c r="I28" s="115">
        <v>3335692.7</v>
      </c>
      <c r="J28" s="114">
        <v>3975651.8</v>
      </c>
      <c r="K28" s="110">
        <v>2937256.8</v>
      </c>
      <c r="L28" s="115">
        <v>3252025.9</v>
      </c>
      <c r="M28" s="111">
        <v>3406591</v>
      </c>
      <c r="N28" s="123">
        <v>2647177</v>
      </c>
      <c r="O28" s="124">
        <v>1866682</v>
      </c>
      <c r="P28" s="126">
        <v>1585959.3</v>
      </c>
      <c r="Q28" s="130">
        <v>1494272.1</v>
      </c>
      <c r="R28" s="133">
        <v>1533609.6</v>
      </c>
      <c r="S28" s="275">
        <v>1606847.4</v>
      </c>
      <c r="T28" s="151">
        <v>1664083.6</v>
      </c>
      <c r="U28" s="151">
        <v>1686197.7</v>
      </c>
    </row>
    <row r="29" spans="1:21" ht="18.75" customHeight="1">
      <c r="A29" s="175" t="s">
        <v>1531</v>
      </c>
      <c r="B29" s="177" t="s">
        <v>1511</v>
      </c>
      <c r="C29" s="107" t="s">
        <v>851</v>
      </c>
      <c r="D29" s="112">
        <v>70.6</v>
      </c>
      <c r="E29" s="113">
        <v>66.8</v>
      </c>
      <c r="F29" s="256">
        <v>71.8</v>
      </c>
      <c r="G29" s="113">
        <v>71.8</v>
      </c>
      <c r="H29" s="256">
        <v>87.8</v>
      </c>
      <c r="I29" s="113">
        <v>93.6</v>
      </c>
      <c r="J29" s="112">
        <v>99.9</v>
      </c>
      <c r="K29" s="256">
        <v>64.7</v>
      </c>
      <c r="L29" s="113">
        <v>98.1</v>
      </c>
      <c r="M29" s="276">
        <v>96.5</v>
      </c>
      <c r="N29" s="125">
        <v>71.9</v>
      </c>
      <c r="O29" s="127">
        <v>67.9</v>
      </c>
      <c r="P29" s="125">
        <v>83.9</v>
      </c>
      <c r="Q29" s="127">
        <v>95.4</v>
      </c>
      <c r="R29" s="256">
        <v>100</v>
      </c>
      <c r="S29" s="113">
        <v>104.8</v>
      </c>
      <c r="T29" s="276">
        <v>100.6</v>
      </c>
      <c r="U29" s="276">
        <v>91</v>
      </c>
    </row>
    <row r="30" spans="1:21" ht="18.75" customHeight="1">
      <c r="A30" s="175" t="s">
        <v>1532</v>
      </c>
      <c r="B30" s="177" t="s">
        <v>1509</v>
      </c>
      <c r="C30" s="114">
        <v>2814016.1</v>
      </c>
      <c r="D30" s="114">
        <v>7048410</v>
      </c>
      <c r="E30" s="115">
        <v>10943802.5</v>
      </c>
      <c r="F30" s="110">
        <v>15947179.1</v>
      </c>
      <c r="G30" s="115">
        <v>15181828.4</v>
      </c>
      <c r="H30" s="110">
        <v>18779019.7</v>
      </c>
      <c r="I30" s="115">
        <v>24168257.1</v>
      </c>
      <c r="J30" s="114">
        <v>30406656.2</v>
      </c>
      <c r="K30" s="110">
        <v>43033855.3</v>
      </c>
      <c r="L30" s="115">
        <v>54324928.1</v>
      </c>
      <c r="M30" s="111">
        <v>65021019.1</v>
      </c>
      <c r="N30" s="123">
        <v>72298169.1</v>
      </c>
      <c r="O30" s="124">
        <v>66952314.6</v>
      </c>
      <c r="P30" s="129">
        <v>65312044.5</v>
      </c>
      <c r="Q30" s="128">
        <v>66048337.9</v>
      </c>
      <c r="R30" s="133">
        <v>69065058.3</v>
      </c>
      <c r="S30" s="279">
        <v>76957597.3</v>
      </c>
      <c r="T30" s="151">
        <v>88767526.4</v>
      </c>
      <c r="U30" s="151">
        <v>113011999.3</v>
      </c>
    </row>
    <row r="31" spans="1:21" ht="18.75" customHeight="1">
      <c r="A31" s="175" t="s">
        <v>1533</v>
      </c>
      <c r="B31" s="177" t="s">
        <v>1511</v>
      </c>
      <c r="C31" s="107" t="s">
        <v>851</v>
      </c>
      <c r="D31" s="112">
        <v>171.5</v>
      </c>
      <c r="E31" s="113">
        <v>130.7</v>
      </c>
      <c r="F31" s="256">
        <v>119</v>
      </c>
      <c r="G31" s="113">
        <v>119</v>
      </c>
      <c r="H31" s="256">
        <v>102.8</v>
      </c>
      <c r="I31" s="113">
        <v>110.5</v>
      </c>
      <c r="J31" s="112">
        <v>105.3</v>
      </c>
      <c r="K31" s="256">
        <v>124</v>
      </c>
      <c r="L31" s="113">
        <v>111.9</v>
      </c>
      <c r="M31" s="276">
        <v>110.2</v>
      </c>
      <c r="N31" s="125">
        <v>102.9</v>
      </c>
      <c r="O31" s="127">
        <v>89.1</v>
      </c>
      <c r="P31" s="125">
        <v>96.2</v>
      </c>
      <c r="Q31" s="127">
        <v>101.8</v>
      </c>
      <c r="R31" s="253">
        <v>101.8</v>
      </c>
      <c r="S31" s="277">
        <v>108.1</v>
      </c>
      <c r="T31" s="160">
        <v>111.7</v>
      </c>
      <c r="U31" s="160">
        <v>113.4</v>
      </c>
    </row>
    <row r="32" spans="1:21" s="170" customFormat="1" ht="18.75" customHeight="1">
      <c r="A32" s="282" t="s">
        <v>1534</v>
      </c>
      <c r="B32" s="203" t="s">
        <v>1509</v>
      </c>
      <c r="C32" s="105">
        <v>3574741.8</v>
      </c>
      <c r="D32" s="105">
        <v>4456525.2</v>
      </c>
      <c r="E32" s="106">
        <v>4242798.3</v>
      </c>
      <c r="F32" s="266">
        <v>4672331.1</v>
      </c>
      <c r="G32" s="106">
        <v>4584813.5</v>
      </c>
      <c r="H32" s="266">
        <v>5503970.2</v>
      </c>
      <c r="I32" s="106">
        <v>6003266.6</v>
      </c>
      <c r="J32" s="105">
        <v>5972546.9</v>
      </c>
      <c r="K32" s="266">
        <v>7704304.4</v>
      </c>
      <c r="L32" s="106">
        <v>9535570.2</v>
      </c>
      <c r="M32" s="267">
        <v>11700357.7</v>
      </c>
      <c r="N32" s="119">
        <v>11157935.6</v>
      </c>
      <c r="O32" s="120">
        <v>8555979.9</v>
      </c>
      <c r="P32" s="131">
        <v>14837118</v>
      </c>
      <c r="Q32" s="132">
        <v>14950770.2</v>
      </c>
      <c r="R32" s="142">
        <v>9041601.3</v>
      </c>
      <c r="S32" s="118">
        <v>5569171.2</v>
      </c>
      <c r="T32" s="145">
        <v>5274440</v>
      </c>
      <c r="U32" s="145">
        <v>5861267.3</v>
      </c>
    </row>
    <row r="33" spans="1:21" s="170" customFormat="1" ht="18.75" customHeight="1">
      <c r="A33" s="282" t="s">
        <v>1535</v>
      </c>
      <c r="B33" s="203" t="s">
        <v>1511</v>
      </c>
      <c r="C33" s="117">
        <v>7556962.6</v>
      </c>
      <c r="D33" s="117">
        <v>86.1</v>
      </c>
      <c r="E33" s="118">
        <v>80.3</v>
      </c>
      <c r="F33" s="269">
        <v>92.9</v>
      </c>
      <c r="G33" s="109">
        <v>92.9</v>
      </c>
      <c r="H33" s="269">
        <v>99</v>
      </c>
      <c r="I33" s="109">
        <v>90.2</v>
      </c>
      <c r="J33" s="108">
        <v>83.5</v>
      </c>
      <c r="K33" s="269">
        <v>111.8</v>
      </c>
      <c r="L33" s="109">
        <v>109.8</v>
      </c>
      <c r="M33" s="270">
        <v>113.1</v>
      </c>
      <c r="N33" s="121">
        <v>88.7</v>
      </c>
      <c r="O33" s="122">
        <v>73.9</v>
      </c>
      <c r="P33" s="121">
        <v>171.4</v>
      </c>
      <c r="Q33" s="122">
        <v>101.9</v>
      </c>
      <c r="R33" s="271">
        <v>58.7</v>
      </c>
      <c r="S33" s="272">
        <v>60.2</v>
      </c>
      <c r="T33" s="273">
        <v>91.9</v>
      </c>
      <c r="U33" s="273">
        <v>102.9</v>
      </c>
    </row>
    <row r="34" spans="4:17" ht="18" customHeight="1">
      <c r="D34" s="177"/>
      <c r="M34"/>
      <c r="N34"/>
      <c r="O34"/>
      <c r="P34"/>
      <c r="Q34"/>
    </row>
    <row r="35" spans="1:17" ht="18" customHeight="1">
      <c r="A35" s="141" t="s">
        <v>2247</v>
      </c>
      <c r="N35"/>
      <c r="O35"/>
      <c r="P35"/>
      <c r="Q35"/>
    </row>
    <row r="36" ht="12" customHeight="1">
      <c r="A36" s="141" t="s">
        <v>595</v>
      </c>
    </row>
    <row r="37" ht="22.5" customHeight="1">
      <c r="A37" s="141" t="s">
        <v>2248</v>
      </c>
    </row>
    <row r="38" ht="10.5" customHeight="1">
      <c r="A38" s="141" t="s">
        <v>855</v>
      </c>
    </row>
    <row r="39" ht="18" customHeight="1"/>
    <row r="40" ht="10.5" customHeight="1"/>
    <row r="41" ht="10.5" customHeight="1"/>
    <row r="42" ht="18" customHeight="1"/>
    <row r="43" ht="10.5" customHeight="1"/>
    <row r="44" ht="10.5" customHeight="1"/>
    <row r="45" ht="18" customHeight="1"/>
    <row r="46" ht="10.5" customHeight="1"/>
    <row r="47" ht="10.5" customHeight="1"/>
    <row r="48" ht="17.25" customHeight="1"/>
    <row r="49" ht="10.5" customHeight="1"/>
    <row r="50" ht="10.5" customHeight="1"/>
  </sheetData>
  <mergeCells count="20">
    <mergeCell ref="A3:P3"/>
    <mergeCell ref="F4:F6"/>
    <mergeCell ref="G4:G6"/>
    <mergeCell ref="H4:H6"/>
    <mergeCell ref="I4:I6"/>
    <mergeCell ref="T4:T6"/>
    <mergeCell ref="O4:O6"/>
    <mergeCell ref="P4:P6"/>
    <mergeCell ref="Q4:Q6"/>
    <mergeCell ref="R4:R6"/>
    <mergeCell ref="U4:U6"/>
    <mergeCell ref="C4:C6"/>
    <mergeCell ref="D4:D6"/>
    <mergeCell ref="E4:E6"/>
    <mergeCell ref="J4:J6"/>
    <mergeCell ref="K4:K6"/>
    <mergeCell ref="L4:L6"/>
    <mergeCell ref="N4:N6"/>
    <mergeCell ref="M4:M6"/>
    <mergeCell ref="S4:S6"/>
  </mergeCells>
  <printOptions/>
  <pageMargins left="0.7874015748031497" right="0.984251968503937" top="0.984251968503937" bottom="0.984251968503937" header="0.5118110236220472" footer="0.5118110236220472"/>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3:H144"/>
  <sheetViews>
    <sheetView showGridLines="0" workbookViewId="0" topLeftCell="A1">
      <selection activeCell="K6" sqref="K6"/>
    </sheetView>
  </sheetViews>
  <sheetFormatPr defaultColWidth="9.140625" defaultRowHeight="12.75"/>
  <cols>
    <col min="1" max="1" width="24.7109375" style="10" customWidth="1"/>
    <col min="2" max="2" width="2.7109375" style="10" customWidth="1"/>
    <col min="3" max="3" width="8.8515625" style="10" customWidth="1"/>
    <col min="4" max="4" width="10.7109375" style="10" customWidth="1"/>
    <col min="5" max="5" width="13.28125" style="10" customWidth="1"/>
    <col min="6" max="6" width="10.421875" style="10" customWidth="1"/>
    <col min="7" max="7" width="10.7109375" style="10" customWidth="1"/>
    <col min="8" max="8" width="13.00390625" style="10" customWidth="1"/>
    <col min="9" max="16384" width="9.140625" style="10" customWidth="1"/>
  </cols>
  <sheetData>
    <row r="1" ht="13.5" customHeight="1"/>
    <row r="2" ht="11.25" customHeight="1"/>
    <row r="3" ht="15" customHeight="1">
      <c r="A3" s="10" t="s">
        <v>1923</v>
      </c>
    </row>
    <row r="4" ht="14.25" customHeight="1">
      <c r="A4" s="10" t="s">
        <v>1924</v>
      </c>
    </row>
    <row r="5" spans="1:8" ht="16.5" customHeight="1">
      <c r="A5" s="11" t="s">
        <v>1925</v>
      </c>
      <c r="B5" s="11"/>
      <c r="C5" s="11"/>
      <c r="D5" s="11"/>
      <c r="E5" s="11"/>
      <c r="F5" s="11"/>
      <c r="G5" s="11"/>
      <c r="H5" s="11"/>
    </row>
    <row r="6" spans="1:8" ht="37.5" customHeight="1">
      <c r="A6" s="10" t="s">
        <v>1926</v>
      </c>
      <c r="B6" s="18"/>
      <c r="C6" s="500" t="s">
        <v>493</v>
      </c>
      <c r="D6" s="501"/>
      <c r="E6" s="502"/>
      <c r="F6" s="501" t="s">
        <v>501</v>
      </c>
      <c r="G6" s="501"/>
      <c r="H6" s="501"/>
    </row>
    <row r="7" spans="1:7" ht="12.75">
      <c r="A7" s="10" t="s">
        <v>1927</v>
      </c>
      <c r="B7" s="13"/>
      <c r="C7" s="20"/>
      <c r="D7" s="20"/>
      <c r="E7" s="20"/>
      <c r="F7" s="20"/>
      <c r="G7" s="20"/>
    </row>
    <row r="8" spans="1:7" ht="13.5" customHeight="1">
      <c r="A8" s="10" t="s">
        <v>494</v>
      </c>
      <c r="B8" s="13"/>
      <c r="C8" s="14"/>
      <c r="D8" s="14"/>
      <c r="E8" s="14"/>
      <c r="F8" s="14"/>
      <c r="G8" s="14"/>
    </row>
    <row r="9" spans="1:8" ht="12.75" customHeight="1">
      <c r="A9" s="10" t="s">
        <v>495</v>
      </c>
      <c r="B9" s="13"/>
      <c r="C9" s="14" t="s">
        <v>1928</v>
      </c>
      <c r="D9" s="14" t="s">
        <v>1929</v>
      </c>
      <c r="E9" s="14" t="s">
        <v>1930</v>
      </c>
      <c r="F9" s="14" t="s">
        <v>1928</v>
      </c>
      <c r="G9" s="14" t="s">
        <v>1929</v>
      </c>
      <c r="H9" s="10" t="s">
        <v>1930</v>
      </c>
    </row>
    <row r="10" spans="1:8" ht="13.5" customHeight="1">
      <c r="A10" s="11" t="s">
        <v>496</v>
      </c>
      <c r="B10" s="19"/>
      <c r="C10" s="21" t="s">
        <v>1931</v>
      </c>
      <c r="D10" s="21" t="s">
        <v>1932</v>
      </c>
      <c r="E10" s="21" t="s">
        <v>1933</v>
      </c>
      <c r="F10" s="21" t="s">
        <v>1931</v>
      </c>
      <c r="G10" s="21" t="s">
        <v>1932</v>
      </c>
      <c r="H10" s="11" t="s">
        <v>1933</v>
      </c>
    </row>
    <row r="11" spans="1:8" ht="18" customHeight="1">
      <c r="A11" s="503" t="s">
        <v>497</v>
      </c>
      <c r="B11" s="503"/>
      <c r="C11" s="503"/>
      <c r="D11" s="503"/>
      <c r="E11" s="503"/>
      <c r="F11" s="503"/>
      <c r="G11" s="503"/>
      <c r="H11" s="503"/>
    </row>
    <row r="12" spans="1:8" ht="13.5" customHeight="1">
      <c r="A12" s="23" t="s">
        <v>1934</v>
      </c>
      <c r="B12" s="13" t="s">
        <v>1935</v>
      </c>
      <c r="C12" s="14">
        <v>95876</v>
      </c>
      <c r="D12" s="14">
        <v>69161</v>
      </c>
      <c r="E12" s="14">
        <v>26715</v>
      </c>
      <c r="F12" s="14">
        <v>162494902</v>
      </c>
      <c r="G12" s="14">
        <v>68381550</v>
      </c>
      <c r="H12" s="10">
        <v>94113352</v>
      </c>
    </row>
    <row r="13" spans="1:8" ht="13.5" customHeight="1">
      <c r="A13" s="23" t="s">
        <v>1936</v>
      </c>
      <c r="B13" s="13" t="s">
        <v>1937</v>
      </c>
      <c r="C13" s="14">
        <v>37484</v>
      </c>
      <c r="D13" s="14">
        <v>26486</v>
      </c>
      <c r="E13" s="14">
        <v>10998</v>
      </c>
      <c r="F13" s="14">
        <v>94291207</v>
      </c>
      <c r="G13" s="14">
        <v>38442589</v>
      </c>
      <c r="H13" s="10">
        <v>55848618</v>
      </c>
    </row>
    <row r="14" spans="1:8" ht="13.5" customHeight="1">
      <c r="A14" s="23"/>
      <c r="B14" s="13" t="s">
        <v>1938</v>
      </c>
      <c r="C14" s="14">
        <v>58392</v>
      </c>
      <c r="D14" s="14">
        <v>42675</v>
      </c>
      <c r="E14" s="14">
        <v>15717</v>
      </c>
      <c r="F14" s="14">
        <v>68203695</v>
      </c>
      <c r="G14" s="14">
        <v>29938961</v>
      </c>
      <c r="H14" s="10">
        <v>38264734</v>
      </c>
    </row>
    <row r="15" spans="1:7" ht="13.5" customHeight="1">
      <c r="A15" s="23" t="s">
        <v>498</v>
      </c>
      <c r="B15" s="13"/>
      <c r="C15" s="14"/>
      <c r="D15" s="14"/>
      <c r="E15" s="14"/>
      <c r="F15" s="14"/>
      <c r="G15" s="14"/>
    </row>
    <row r="16" spans="1:8" ht="13.5" customHeight="1">
      <c r="A16" s="23" t="s">
        <v>1939</v>
      </c>
      <c r="B16" s="13" t="s">
        <v>1935</v>
      </c>
      <c r="C16" s="14">
        <v>20588</v>
      </c>
      <c r="D16" s="14">
        <v>16178</v>
      </c>
      <c r="E16" s="14">
        <v>4410</v>
      </c>
      <c r="F16" s="14">
        <v>41302475</v>
      </c>
      <c r="G16" s="14">
        <v>19128922</v>
      </c>
      <c r="H16" s="10">
        <v>22173553</v>
      </c>
    </row>
    <row r="17" spans="1:8" ht="13.5" customHeight="1">
      <c r="A17" s="23"/>
      <c r="B17" s="13" t="s">
        <v>1937</v>
      </c>
      <c r="C17" s="14">
        <v>8359</v>
      </c>
      <c r="D17" s="14">
        <v>6497</v>
      </c>
      <c r="E17" s="14">
        <v>1862</v>
      </c>
      <c r="F17" s="14">
        <v>24464688</v>
      </c>
      <c r="G17" s="14">
        <v>12450257</v>
      </c>
      <c r="H17" s="10">
        <v>12014431</v>
      </c>
    </row>
    <row r="18" spans="1:8" ht="13.5" customHeight="1">
      <c r="A18" s="23"/>
      <c r="B18" s="13" t="s">
        <v>1938</v>
      </c>
      <c r="C18" s="14">
        <v>12229</v>
      </c>
      <c r="D18" s="14">
        <v>9681</v>
      </c>
      <c r="E18" s="14">
        <v>2548</v>
      </c>
      <c r="F18" s="14">
        <v>16837787</v>
      </c>
      <c r="G18" s="14">
        <v>6678665</v>
      </c>
      <c r="H18" s="10">
        <v>10159122</v>
      </c>
    </row>
    <row r="19" spans="1:8" ht="13.5" customHeight="1">
      <c r="A19" s="23" t="s">
        <v>1940</v>
      </c>
      <c r="B19" s="13" t="s">
        <v>1935</v>
      </c>
      <c r="C19" s="14">
        <v>18723</v>
      </c>
      <c r="D19" s="14">
        <v>14605</v>
      </c>
      <c r="E19" s="14">
        <v>4118</v>
      </c>
      <c r="F19" s="14">
        <v>28567422</v>
      </c>
      <c r="G19" s="14">
        <v>12774385</v>
      </c>
      <c r="H19" s="10">
        <v>15793037</v>
      </c>
    </row>
    <row r="20" spans="1:8" ht="13.5" customHeight="1">
      <c r="A20" s="23"/>
      <c r="B20" s="13" t="s">
        <v>1937</v>
      </c>
      <c r="C20" s="14">
        <v>8570</v>
      </c>
      <c r="D20" s="14">
        <v>5997</v>
      </c>
      <c r="E20" s="14">
        <v>2573</v>
      </c>
      <c r="F20" s="14">
        <v>18927669</v>
      </c>
      <c r="G20" s="14">
        <v>6632800</v>
      </c>
      <c r="H20" s="10">
        <v>12294869</v>
      </c>
    </row>
    <row r="21" spans="1:8" ht="13.5" customHeight="1">
      <c r="A21" s="23"/>
      <c r="B21" s="13" t="s">
        <v>1938</v>
      </c>
      <c r="C21" s="14">
        <v>10153</v>
      </c>
      <c r="D21" s="14">
        <v>8608</v>
      </c>
      <c r="E21" s="14">
        <v>1545</v>
      </c>
      <c r="F21" s="14">
        <v>9639753</v>
      </c>
      <c r="G21" s="14">
        <v>6141585</v>
      </c>
      <c r="H21" s="10">
        <v>3498168</v>
      </c>
    </row>
    <row r="22" spans="1:8" ht="13.5" customHeight="1">
      <c r="A22" s="23" t="s">
        <v>1941</v>
      </c>
      <c r="B22" s="13" t="s">
        <v>1935</v>
      </c>
      <c r="C22" s="14">
        <v>16054</v>
      </c>
      <c r="D22" s="14">
        <v>12095</v>
      </c>
      <c r="E22" s="14">
        <v>3959</v>
      </c>
      <c r="F22" s="14">
        <v>25874000</v>
      </c>
      <c r="G22" s="14">
        <v>10158577</v>
      </c>
      <c r="H22" s="10">
        <v>15715423</v>
      </c>
    </row>
    <row r="23" spans="1:8" ht="13.5" customHeight="1">
      <c r="A23" s="23"/>
      <c r="B23" s="13" t="s">
        <v>1937</v>
      </c>
      <c r="C23" s="14">
        <v>5776</v>
      </c>
      <c r="D23" s="14">
        <v>4176</v>
      </c>
      <c r="E23" s="14">
        <v>1600</v>
      </c>
      <c r="F23" s="14">
        <v>15469269</v>
      </c>
      <c r="G23" s="14">
        <v>4647302</v>
      </c>
      <c r="H23" s="10">
        <v>10821967</v>
      </c>
    </row>
    <row r="24" spans="1:8" ht="13.5" customHeight="1">
      <c r="A24" s="23"/>
      <c r="B24" s="13" t="s">
        <v>1938</v>
      </c>
      <c r="C24" s="14">
        <v>10278</v>
      </c>
      <c r="D24" s="14">
        <v>7919</v>
      </c>
      <c r="E24" s="14">
        <v>2359</v>
      </c>
      <c r="F24" s="14">
        <v>10404731</v>
      </c>
      <c r="G24" s="14">
        <v>5511275</v>
      </c>
      <c r="H24" s="10">
        <v>4893456</v>
      </c>
    </row>
    <row r="25" spans="1:8" ht="13.5" customHeight="1">
      <c r="A25" s="23" t="s">
        <v>1942</v>
      </c>
      <c r="B25" s="13" t="s">
        <v>1935</v>
      </c>
      <c r="C25" s="14">
        <v>16924</v>
      </c>
      <c r="D25" s="14">
        <v>11813</v>
      </c>
      <c r="E25" s="14">
        <v>5111</v>
      </c>
      <c r="F25" s="14">
        <v>29236067</v>
      </c>
      <c r="G25" s="14">
        <v>11388958</v>
      </c>
      <c r="H25" s="10">
        <v>17847109</v>
      </c>
    </row>
    <row r="26" spans="1:8" ht="13.5" customHeight="1">
      <c r="A26" s="23"/>
      <c r="B26" s="13" t="s">
        <v>1937</v>
      </c>
      <c r="C26" s="14">
        <v>6773</v>
      </c>
      <c r="D26" s="14">
        <v>4624</v>
      </c>
      <c r="E26" s="14">
        <v>2149</v>
      </c>
      <c r="F26" s="14">
        <v>13758436</v>
      </c>
      <c r="G26" s="14">
        <v>6214571</v>
      </c>
      <c r="H26" s="10">
        <v>7543865</v>
      </c>
    </row>
    <row r="27" spans="1:8" ht="13.5" customHeight="1">
      <c r="A27" s="23"/>
      <c r="B27" s="13" t="s">
        <v>1938</v>
      </c>
      <c r="C27" s="14">
        <v>10151</v>
      </c>
      <c r="D27" s="14">
        <v>7189</v>
      </c>
      <c r="E27" s="14">
        <v>2962</v>
      </c>
      <c r="F27" s="14">
        <v>15477631</v>
      </c>
      <c r="G27" s="14">
        <v>5174387</v>
      </c>
      <c r="H27" s="10">
        <v>10303244</v>
      </c>
    </row>
    <row r="28" spans="1:8" ht="13.5" customHeight="1">
      <c r="A28" s="23" t="s">
        <v>1943</v>
      </c>
      <c r="B28" s="13" t="s">
        <v>1935</v>
      </c>
      <c r="C28" s="14">
        <v>6130</v>
      </c>
      <c r="D28" s="14">
        <v>4444</v>
      </c>
      <c r="E28" s="14">
        <v>1686</v>
      </c>
      <c r="F28" s="14">
        <v>15010959</v>
      </c>
      <c r="G28" s="14">
        <v>4622593</v>
      </c>
      <c r="H28" s="10">
        <v>10388366</v>
      </c>
    </row>
    <row r="29" spans="1:8" ht="13.5" customHeight="1">
      <c r="A29" s="23"/>
      <c r="B29" s="13" t="s">
        <v>1937</v>
      </c>
      <c r="C29" s="14">
        <v>2557</v>
      </c>
      <c r="D29" s="14">
        <v>1660</v>
      </c>
      <c r="E29" s="14">
        <v>897</v>
      </c>
      <c r="F29" s="14">
        <v>9338036</v>
      </c>
      <c r="G29" s="14">
        <v>2646008</v>
      </c>
      <c r="H29" s="10">
        <v>6692028</v>
      </c>
    </row>
    <row r="30" spans="1:8" ht="13.5" customHeight="1">
      <c r="A30" s="23"/>
      <c r="B30" s="13" t="s">
        <v>1938</v>
      </c>
      <c r="C30" s="14">
        <v>3573</v>
      </c>
      <c r="D30" s="14">
        <v>2784</v>
      </c>
      <c r="E30" s="14">
        <v>789</v>
      </c>
      <c r="F30" s="14">
        <v>5672923</v>
      </c>
      <c r="G30" s="14">
        <v>1976585</v>
      </c>
      <c r="H30" s="10">
        <v>3696338</v>
      </c>
    </row>
    <row r="31" spans="1:8" ht="13.5" customHeight="1">
      <c r="A31" s="23" t="s">
        <v>1944</v>
      </c>
      <c r="B31" s="13" t="s">
        <v>1935</v>
      </c>
      <c r="C31" s="14">
        <v>17457</v>
      </c>
      <c r="D31" s="14">
        <v>10026</v>
      </c>
      <c r="E31" s="14">
        <v>7431</v>
      </c>
      <c r="F31" s="14">
        <v>22503979</v>
      </c>
      <c r="G31" s="14">
        <v>10308115</v>
      </c>
      <c r="H31" s="10">
        <v>12195864</v>
      </c>
    </row>
    <row r="32" spans="1:8" ht="13.5" customHeight="1">
      <c r="A32" s="23"/>
      <c r="B32" s="13" t="s">
        <v>1937</v>
      </c>
      <c r="C32" s="14">
        <v>5449</v>
      </c>
      <c r="D32" s="14">
        <v>3532</v>
      </c>
      <c r="E32" s="14">
        <v>1917</v>
      </c>
      <c r="F32" s="14">
        <v>12333109</v>
      </c>
      <c r="G32" s="14">
        <v>5851651</v>
      </c>
      <c r="H32" s="10">
        <v>6481458</v>
      </c>
    </row>
    <row r="33" spans="1:8" ht="13.5" customHeight="1">
      <c r="A33" s="23"/>
      <c r="B33" s="13" t="s">
        <v>1938</v>
      </c>
      <c r="C33" s="14">
        <v>12008</v>
      </c>
      <c r="D33" s="14">
        <v>6494</v>
      </c>
      <c r="E33" s="14">
        <v>5514</v>
      </c>
      <c r="F33" s="14">
        <v>10170870</v>
      </c>
      <c r="G33" s="14">
        <v>4456464</v>
      </c>
      <c r="H33" s="10">
        <v>5714406</v>
      </c>
    </row>
    <row r="34" spans="1:7" ht="13.5" customHeight="1">
      <c r="A34" s="23" t="s">
        <v>499</v>
      </c>
      <c r="B34" s="13"/>
      <c r="C34" s="14"/>
      <c r="D34" s="14"/>
      <c r="E34" s="14"/>
      <c r="F34" s="14"/>
      <c r="G34" s="14"/>
    </row>
    <row r="35" spans="1:8" ht="13.5" customHeight="1">
      <c r="A35" s="23" t="s">
        <v>1945</v>
      </c>
      <c r="B35" s="13" t="s">
        <v>1935</v>
      </c>
      <c r="C35" s="14">
        <v>4540</v>
      </c>
      <c r="D35" s="14">
        <v>3370</v>
      </c>
      <c r="E35" s="14">
        <v>1170</v>
      </c>
      <c r="F35" s="14">
        <v>12504139</v>
      </c>
      <c r="G35" s="14">
        <v>3752175</v>
      </c>
      <c r="H35" s="10">
        <v>8751964</v>
      </c>
    </row>
    <row r="36" spans="1:8" ht="13.5" customHeight="1">
      <c r="A36" s="23"/>
      <c r="B36" s="13" t="s">
        <v>1937</v>
      </c>
      <c r="C36" s="14">
        <v>1935</v>
      </c>
      <c r="D36" s="14">
        <v>1254</v>
      </c>
      <c r="E36" s="14">
        <v>681</v>
      </c>
      <c r="F36" s="14">
        <v>7987033</v>
      </c>
      <c r="G36" s="14">
        <v>2267825</v>
      </c>
      <c r="H36" s="10">
        <v>5719208</v>
      </c>
    </row>
    <row r="37" spans="1:8" ht="13.5" customHeight="1">
      <c r="A37" s="23"/>
      <c r="B37" s="13" t="s">
        <v>1938</v>
      </c>
      <c r="C37" s="14">
        <v>2605</v>
      </c>
      <c r="D37" s="14">
        <v>2116</v>
      </c>
      <c r="E37" s="14">
        <v>489</v>
      </c>
      <c r="F37" s="14">
        <v>4517106</v>
      </c>
      <c r="G37" s="14">
        <v>1484350</v>
      </c>
      <c r="H37" s="10">
        <v>3032756</v>
      </c>
    </row>
    <row r="38" spans="1:7" ht="13.5" customHeight="1">
      <c r="A38" s="23" t="s">
        <v>1946</v>
      </c>
      <c r="B38" s="13"/>
      <c r="C38" s="14"/>
      <c r="D38" s="14"/>
      <c r="E38" s="14"/>
      <c r="F38" s="14"/>
      <c r="G38" s="14"/>
    </row>
    <row r="39" spans="1:8" ht="13.5" customHeight="1">
      <c r="A39" s="23" t="s">
        <v>502</v>
      </c>
      <c r="B39" s="13"/>
      <c r="C39" s="14">
        <v>1719</v>
      </c>
      <c r="D39" s="14">
        <v>1131</v>
      </c>
      <c r="E39" s="14">
        <v>588</v>
      </c>
      <c r="F39" s="14">
        <v>3147795</v>
      </c>
      <c r="G39" s="14">
        <v>1006737</v>
      </c>
      <c r="H39" s="10">
        <v>2141058</v>
      </c>
    </row>
    <row r="40" spans="1:8" ht="13.5" customHeight="1">
      <c r="A40" s="23" t="s">
        <v>1948</v>
      </c>
      <c r="B40" s="13"/>
      <c r="C40" s="14">
        <v>773</v>
      </c>
      <c r="D40" s="14">
        <v>536</v>
      </c>
      <c r="E40" s="14">
        <v>237</v>
      </c>
      <c r="F40" s="14">
        <v>1449943</v>
      </c>
      <c r="G40" s="14">
        <v>486954</v>
      </c>
      <c r="H40" s="10">
        <v>962989</v>
      </c>
    </row>
    <row r="41" spans="1:8" ht="13.5" customHeight="1">
      <c r="A41" s="23" t="s">
        <v>1949</v>
      </c>
      <c r="B41" s="13"/>
      <c r="C41" s="14">
        <v>1739</v>
      </c>
      <c r="D41" s="14">
        <v>1438</v>
      </c>
      <c r="E41" s="14">
        <v>301</v>
      </c>
      <c r="F41" s="14">
        <v>4014310</v>
      </c>
      <c r="G41" s="14">
        <v>1136173</v>
      </c>
      <c r="H41" s="10">
        <v>2878137</v>
      </c>
    </row>
    <row r="42" spans="1:8" ht="13.5" customHeight="1">
      <c r="A42" s="23" t="s">
        <v>1950</v>
      </c>
      <c r="B42" s="13"/>
      <c r="C42" s="14">
        <v>309</v>
      </c>
      <c r="D42" s="14">
        <v>265</v>
      </c>
      <c r="E42" s="14">
        <v>44</v>
      </c>
      <c r="F42" s="14">
        <v>3892091</v>
      </c>
      <c r="G42" s="14">
        <v>1122311</v>
      </c>
      <c r="H42" s="10">
        <v>2769780</v>
      </c>
    </row>
    <row r="43" spans="1:8" ht="13.5" customHeight="1">
      <c r="A43" s="23" t="s">
        <v>1951</v>
      </c>
      <c r="B43" s="13" t="s">
        <v>1935</v>
      </c>
      <c r="C43" s="14">
        <v>8089</v>
      </c>
      <c r="D43" s="14">
        <v>3285</v>
      </c>
      <c r="E43" s="14">
        <v>4804</v>
      </c>
      <c r="F43" s="14">
        <v>7448870</v>
      </c>
      <c r="G43" s="14">
        <v>2850327</v>
      </c>
      <c r="H43" s="10">
        <v>4598543</v>
      </c>
    </row>
    <row r="44" spans="1:8" ht="13.5" customHeight="1">
      <c r="A44" s="23"/>
      <c r="B44" s="13" t="s">
        <v>1937</v>
      </c>
      <c r="C44" s="14">
        <v>1689</v>
      </c>
      <c r="D44" s="14">
        <v>1032</v>
      </c>
      <c r="E44" s="14">
        <v>657</v>
      </c>
      <c r="F44" s="14">
        <v>3418625</v>
      </c>
      <c r="G44" s="14">
        <v>1284991</v>
      </c>
      <c r="H44" s="10">
        <v>2133634</v>
      </c>
    </row>
    <row r="45" spans="1:8" ht="13.5" customHeight="1">
      <c r="A45" s="23"/>
      <c r="B45" s="13" t="s">
        <v>1938</v>
      </c>
      <c r="C45" s="14">
        <v>6400</v>
      </c>
      <c r="D45" s="14">
        <v>2253</v>
      </c>
      <c r="E45" s="14">
        <v>4147</v>
      </c>
      <c r="F45" s="14">
        <v>4030245</v>
      </c>
      <c r="G45" s="14">
        <v>1565336</v>
      </c>
      <c r="H45" s="10">
        <v>2464909</v>
      </c>
    </row>
    <row r="46" spans="1:7" ht="13.5" customHeight="1">
      <c r="A46" s="23" t="s">
        <v>1946</v>
      </c>
      <c r="B46" s="13"/>
      <c r="C46" s="14"/>
      <c r="D46" s="14"/>
      <c r="E46" s="14"/>
      <c r="F46" s="14"/>
      <c r="G46" s="14"/>
    </row>
    <row r="47" spans="1:8" ht="13.5" customHeight="1">
      <c r="A47" s="23" t="s">
        <v>1952</v>
      </c>
      <c r="B47" s="13"/>
      <c r="C47" s="14">
        <v>3260</v>
      </c>
      <c r="D47" s="14">
        <v>1591</v>
      </c>
      <c r="E47" s="14">
        <v>1669</v>
      </c>
      <c r="F47" s="14">
        <v>2760945</v>
      </c>
      <c r="G47" s="14">
        <v>1288023</v>
      </c>
      <c r="H47" s="10">
        <v>1472922</v>
      </c>
    </row>
    <row r="48" spans="1:8" ht="13.5" customHeight="1">
      <c r="A48" s="23" t="s">
        <v>1953</v>
      </c>
      <c r="B48" s="13"/>
      <c r="C48" s="14">
        <v>4829</v>
      </c>
      <c r="D48" s="14">
        <v>1694</v>
      </c>
      <c r="E48" s="14">
        <v>3135</v>
      </c>
      <c r="F48" s="14">
        <v>4687925</v>
      </c>
      <c r="G48" s="14">
        <v>1562304</v>
      </c>
      <c r="H48" s="10">
        <v>3125621</v>
      </c>
    </row>
    <row r="49" spans="1:8" ht="13.5" customHeight="1">
      <c r="A49" s="23" t="s">
        <v>1954</v>
      </c>
      <c r="B49" s="13" t="s">
        <v>1935</v>
      </c>
      <c r="C49" s="14">
        <v>4948</v>
      </c>
      <c r="D49" s="14">
        <v>3845</v>
      </c>
      <c r="E49" s="14">
        <v>1103</v>
      </c>
      <c r="F49" s="14">
        <v>6826693</v>
      </c>
      <c r="G49" s="14">
        <v>3288982</v>
      </c>
      <c r="H49" s="10">
        <v>3537711</v>
      </c>
    </row>
    <row r="50" spans="1:8" ht="13.5" customHeight="1">
      <c r="A50" s="23"/>
      <c r="B50" s="13" t="s">
        <v>1937</v>
      </c>
      <c r="C50" s="14">
        <v>1725</v>
      </c>
      <c r="D50" s="14">
        <v>1338</v>
      </c>
      <c r="E50" s="14">
        <v>387</v>
      </c>
      <c r="F50" s="14">
        <v>3121589</v>
      </c>
      <c r="G50" s="14">
        <v>1569565</v>
      </c>
      <c r="H50" s="10">
        <v>1552024</v>
      </c>
    </row>
    <row r="51" spans="1:8" ht="13.5" customHeight="1">
      <c r="A51" s="23"/>
      <c r="B51" s="13" t="s">
        <v>1938</v>
      </c>
      <c r="C51" s="14">
        <v>3223</v>
      </c>
      <c r="D51" s="14">
        <v>2507</v>
      </c>
      <c r="E51" s="14">
        <v>716</v>
      </c>
      <c r="F51" s="14">
        <v>3705104</v>
      </c>
      <c r="G51" s="14">
        <v>1719417</v>
      </c>
      <c r="H51" s="10">
        <v>1985687</v>
      </c>
    </row>
    <row r="52" spans="1:7" ht="13.5" customHeight="1">
      <c r="A52" s="23" t="s">
        <v>1946</v>
      </c>
      <c r="B52" s="13"/>
      <c r="C52" s="14"/>
      <c r="D52" s="14"/>
      <c r="E52" s="14"/>
      <c r="F52" s="14"/>
      <c r="G52" s="14"/>
    </row>
    <row r="53" spans="1:8" ht="13.5" customHeight="1">
      <c r="A53" s="23" t="s">
        <v>1955</v>
      </c>
      <c r="B53" s="13"/>
      <c r="C53" s="14">
        <v>929</v>
      </c>
      <c r="D53" s="14">
        <v>634</v>
      </c>
      <c r="E53" s="14">
        <v>295</v>
      </c>
      <c r="F53" s="14">
        <v>1558059</v>
      </c>
      <c r="G53" s="14">
        <v>489134</v>
      </c>
      <c r="H53" s="10">
        <v>1068925</v>
      </c>
    </row>
    <row r="54" spans="1:8" ht="13.5" customHeight="1">
      <c r="A54" s="23" t="s">
        <v>1956</v>
      </c>
      <c r="B54" s="13"/>
      <c r="C54" s="14">
        <v>1217</v>
      </c>
      <c r="D54" s="14">
        <v>942</v>
      </c>
      <c r="E54" s="14">
        <v>275</v>
      </c>
      <c r="F54" s="14">
        <v>1616047</v>
      </c>
      <c r="G54" s="14">
        <v>693451</v>
      </c>
      <c r="H54" s="10">
        <v>922596</v>
      </c>
    </row>
    <row r="55" spans="1:8" ht="13.5" customHeight="1">
      <c r="A55" s="23" t="s">
        <v>1156</v>
      </c>
      <c r="B55" s="13"/>
      <c r="C55" s="14">
        <v>2802</v>
      </c>
      <c r="D55" s="14">
        <v>2269</v>
      </c>
      <c r="E55" s="14">
        <v>533</v>
      </c>
      <c r="F55" s="14">
        <v>3652587</v>
      </c>
      <c r="G55" s="14">
        <v>2106397</v>
      </c>
      <c r="H55" s="10">
        <v>1546190</v>
      </c>
    </row>
    <row r="56" spans="1:7" ht="13.5" customHeight="1">
      <c r="A56" s="23"/>
      <c r="B56" s="13"/>
      <c r="C56" s="14"/>
      <c r="D56" s="14"/>
      <c r="E56" s="14"/>
      <c r="F56" s="14"/>
      <c r="G56" s="14"/>
    </row>
    <row r="57" spans="1:8" ht="13.5" customHeight="1">
      <c r="A57" s="23" t="s">
        <v>1157</v>
      </c>
      <c r="B57" s="13" t="s">
        <v>1935</v>
      </c>
      <c r="C57" s="14">
        <v>2308</v>
      </c>
      <c r="D57" s="14">
        <v>1608</v>
      </c>
      <c r="E57" s="14">
        <v>700</v>
      </c>
      <c r="F57" s="14">
        <v>4437067</v>
      </c>
      <c r="G57" s="14">
        <v>1541360</v>
      </c>
      <c r="H57" s="10">
        <v>2895707</v>
      </c>
    </row>
    <row r="58" spans="1:8" ht="13.5" customHeight="1">
      <c r="A58" s="23"/>
      <c r="B58" s="13" t="s">
        <v>1937</v>
      </c>
      <c r="C58" s="14">
        <v>1087</v>
      </c>
      <c r="D58" s="14">
        <v>732</v>
      </c>
      <c r="E58" s="14">
        <v>355</v>
      </c>
      <c r="F58" s="14">
        <v>2786831</v>
      </c>
      <c r="G58" s="14">
        <v>931139</v>
      </c>
      <c r="H58" s="10">
        <v>1855692</v>
      </c>
    </row>
    <row r="59" spans="1:8" ht="13.5" customHeight="1">
      <c r="A59" s="23"/>
      <c r="B59" s="13" t="s">
        <v>1938</v>
      </c>
      <c r="C59" s="14">
        <v>1221</v>
      </c>
      <c r="D59" s="14">
        <v>876</v>
      </c>
      <c r="E59" s="14">
        <v>345</v>
      </c>
      <c r="F59" s="14">
        <v>1650236</v>
      </c>
      <c r="G59" s="14">
        <v>610221</v>
      </c>
      <c r="H59" s="10">
        <v>1040015</v>
      </c>
    </row>
    <row r="60" spans="1:7" ht="13.5" customHeight="1">
      <c r="A60" s="23" t="s">
        <v>1946</v>
      </c>
      <c r="B60" s="13"/>
      <c r="C60" s="14"/>
      <c r="D60" s="14"/>
      <c r="E60" s="14"/>
      <c r="F60" s="14"/>
      <c r="G60" s="14"/>
    </row>
    <row r="61" spans="1:8" ht="13.5" customHeight="1">
      <c r="A61" s="23" t="s">
        <v>1158</v>
      </c>
      <c r="B61" s="13"/>
      <c r="C61" s="14">
        <v>866</v>
      </c>
      <c r="D61" s="14">
        <v>587</v>
      </c>
      <c r="E61" s="14">
        <v>279</v>
      </c>
      <c r="F61" s="14">
        <v>1836659</v>
      </c>
      <c r="G61" s="14">
        <v>636793</v>
      </c>
      <c r="H61" s="10">
        <v>1199866</v>
      </c>
    </row>
    <row r="62" spans="1:8" ht="13.5" customHeight="1">
      <c r="A62" s="23" t="s">
        <v>1159</v>
      </c>
      <c r="B62" s="13"/>
      <c r="C62" s="14">
        <v>1442</v>
      </c>
      <c r="D62" s="14">
        <v>1021</v>
      </c>
      <c r="E62" s="14">
        <v>421</v>
      </c>
      <c r="F62" s="14">
        <v>2600408</v>
      </c>
      <c r="G62" s="14">
        <v>904567</v>
      </c>
      <c r="H62" s="10">
        <v>1695841</v>
      </c>
    </row>
    <row r="63" spans="1:8" ht="13.5" customHeight="1">
      <c r="A63" s="23" t="s">
        <v>1160</v>
      </c>
      <c r="B63" s="13" t="s">
        <v>1935</v>
      </c>
      <c r="C63" s="14">
        <v>5985</v>
      </c>
      <c r="D63" s="14">
        <v>4169</v>
      </c>
      <c r="E63" s="14">
        <v>1816</v>
      </c>
      <c r="F63" s="14">
        <v>11205934</v>
      </c>
      <c r="G63" s="14">
        <v>3430897</v>
      </c>
      <c r="H63" s="10">
        <v>7775037</v>
      </c>
    </row>
    <row r="64" spans="1:8" ht="13.5" customHeight="1">
      <c r="A64" s="23"/>
      <c r="B64" s="13" t="s">
        <v>1937</v>
      </c>
      <c r="C64" s="14">
        <v>2399</v>
      </c>
      <c r="D64" s="14">
        <v>1576</v>
      </c>
      <c r="E64" s="14">
        <v>823</v>
      </c>
      <c r="F64" s="14">
        <v>5307650</v>
      </c>
      <c r="G64" s="14">
        <v>1702398</v>
      </c>
      <c r="H64" s="10">
        <v>3605252</v>
      </c>
    </row>
    <row r="65" spans="1:8" ht="13.5" customHeight="1">
      <c r="A65" s="23"/>
      <c r="B65" s="13" t="s">
        <v>1938</v>
      </c>
      <c r="C65" s="14">
        <v>3586</v>
      </c>
      <c r="D65" s="14">
        <v>2593</v>
      </c>
      <c r="E65" s="14">
        <v>993</v>
      </c>
      <c r="F65" s="14">
        <v>5898284</v>
      </c>
      <c r="G65" s="14">
        <v>1728499</v>
      </c>
      <c r="H65" s="10">
        <v>4169785</v>
      </c>
    </row>
    <row r="66" spans="1:7" ht="13.5" customHeight="1">
      <c r="A66" s="23" t="s">
        <v>1946</v>
      </c>
      <c r="B66" s="13"/>
      <c r="C66" s="14"/>
      <c r="D66" s="14"/>
      <c r="E66" s="14"/>
      <c r="F66" s="14"/>
      <c r="G66" s="14"/>
    </row>
    <row r="67" spans="1:8" ht="13.5" customHeight="1">
      <c r="A67" s="23" t="s">
        <v>1161</v>
      </c>
      <c r="B67" s="13"/>
      <c r="C67" s="14">
        <v>2513</v>
      </c>
      <c r="D67" s="14">
        <v>1716</v>
      </c>
      <c r="E67" s="14">
        <v>797</v>
      </c>
      <c r="F67" s="14">
        <v>3537381</v>
      </c>
      <c r="G67" s="14">
        <v>1240578</v>
      </c>
      <c r="H67" s="10">
        <v>2296803</v>
      </c>
    </row>
    <row r="68" spans="1:8" ht="13.5" customHeight="1">
      <c r="A68" s="23" t="s">
        <v>1162</v>
      </c>
      <c r="B68" s="13"/>
      <c r="C68" s="14">
        <v>2866</v>
      </c>
      <c r="D68" s="14">
        <v>2026</v>
      </c>
      <c r="E68" s="14">
        <v>840</v>
      </c>
      <c r="F68" s="14">
        <v>5253436</v>
      </c>
      <c r="G68" s="14">
        <v>1483795</v>
      </c>
      <c r="H68" s="10">
        <v>3769641</v>
      </c>
    </row>
    <row r="69" spans="1:8" ht="13.5" customHeight="1">
      <c r="A69" s="23" t="s">
        <v>1163</v>
      </c>
      <c r="B69" s="13"/>
      <c r="C69" s="14">
        <v>606</v>
      </c>
      <c r="D69" s="14">
        <v>427</v>
      </c>
      <c r="E69" s="14">
        <v>179</v>
      </c>
      <c r="F69" s="14">
        <v>2415117</v>
      </c>
      <c r="G69" s="14">
        <v>706524</v>
      </c>
      <c r="H69" s="10">
        <v>1708593</v>
      </c>
    </row>
    <row r="70" spans="1:8" ht="13.5" customHeight="1">
      <c r="A70" s="23" t="s">
        <v>1164</v>
      </c>
      <c r="B70" s="13" t="s">
        <v>1935</v>
      </c>
      <c r="C70" s="14">
        <v>8600</v>
      </c>
      <c r="D70" s="14">
        <v>7105</v>
      </c>
      <c r="E70" s="14">
        <v>1495</v>
      </c>
      <c r="F70" s="14">
        <v>12679542</v>
      </c>
      <c r="G70" s="14">
        <v>6641774</v>
      </c>
      <c r="H70" s="10">
        <v>6037768</v>
      </c>
    </row>
    <row r="71" spans="1:8" ht="13.5" customHeight="1">
      <c r="A71" s="23"/>
      <c r="B71" s="13" t="s">
        <v>1937</v>
      </c>
      <c r="C71" s="14">
        <v>2860</v>
      </c>
      <c r="D71" s="14">
        <v>2149</v>
      </c>
      <c r="E71" s="14">
        <v>711</v>
      </c>
      <c r="F71" s="14">
        <v>6703119</v>
      </c>
      <c r="G71" s="14">
        <v>3076604</v>
      </c>
      <c r="H71" s="10">
        <v>3626515</v>
      </c>
    </row>
    <row r="72" spans="1:8" ht="13.5" customHeight="1">
      <c r="A72" s="23"/>
      <c r="B72" s="13" t="s">
        <v>1938</v>
      </c>
      <c r="C72" s="14">
        <v>5740</v>
      </c>
      <c r="D72" s="14">
        <v>4956</v>
      </c>
      <c r="E72" s="14">
        <v>784</v>
      </c>
      <c r="F72" s="14">
        <v>5976423</v>
      </c>
      <c r="G72" s="14">
        <v>3565170</v>
      </c>
      <c r="H72" s="10">
        <v>2411253</v>
      </c>
    </row>
    <row r="73" spans="1:7" ht="13.5" customHeight="1">
      <c r="A73" s="23" t="s">
        <v>1946</v>
      </c>
      <c r="B73" s="13"/>
      <c r="C73" s="14"/>
      <c r="D73" s="14"/>
      <c r="E73" s="14"/>
      <c r="F73" s="14"/>
      <c r="G73" s="14"/>
    </row>
    <row r="74" spans="1:8" ht="13.5" customHeight="1">
      <c r="A74" s="23" t="s">
        <v>1165</v>
      </c>
      <c r="B74" s="13"/>
      <c r="C74" s="14">
        <v>4537</v>
      </c>
      <c r="D74" s="14">
        <v>3867</v>
      </c>
      <c r="E74" s="14">
        <v>670</v>
      </c>
      <c r="F74" s="14">
        <v>5880739</v>
      </c>
      <c r="G74" s="14">
        <v>2877793</v>
      </c>
      <c r="H74" s="10">
        <v>3002946</v>
      </c>
    </row>
    <row r="75" spans="1:8" ht="13.5" customHeight="1">
      <c r="A75" s="23" t="s">
        <v>1166</v>
      </c>
      <c r="B75" s="13"/>
      <c r="C75" s="14">
        <v>3213</v>
      </c>
      <c r="D75" s="14">
        <v>2643</v>
      </c>
      <c r="E75" s="14">
        <v>570</v>
      </c>
      <c r="F75" s="14">
        <v>3973180</v>
      </c>
      <c r="G75" s="14">
        <v>2069647</v>
      </c>
      <c r="H75" s="10">
        <v>1903533</v>
      </c>
    </row>
    <row r="76" spans="1:8" ht="13.5" customHeight="1">
      <c r="A76" s="23" t="s">
        <v>1167</v>
      </c>
      <c r="B76" s="13"/>
      <c r="C76" s="14">
        <v>850</v>
      </c>
      <c r="D76" s="14">
        <v>595</v>
      </c>
      <c r="E76" s="14">
        <v>255</v>
      </c>
      <c r="F76" s="14">
        <v>2825623</v>
      </c>
      <c r="G76" s="14">
        <v>1694334</v>
      </c>
      <c r="H76" s="10">
        <v>1131289</v>
      </c>
    </row>
    <row r="77" spans="1:8" ht="13.5" customHeight="1">
      <c r="A77" s="23" t="s">
        <v>1168</v>
      </c>
      <c r="B77" s="13" t="s">
        <v>1935</v>
      </c>
      <c r="C77" s="14">
        <v>14603</v>
      </c>
      <c r="D77" s="14">
        <v>12009</v>
      </c>
      <c r="E77" s="14">
        <v>2594</v>
      </c>
      <c r="F77" s="14">
        <v>30096541</v>
      </c>
      <c r="G77" s="14">
        <v>15698025</v>
      </c>
      <c r="H77" s="10">
        <v>14398516</v>
      </c>
    </row>
    <row r="78" spans="1:8" ht="13.5" customHeight="1">
      <c r="A78" s="23"/>
      <c r="B78" s="13" t="s">
        <v>1937</v>
      </c>
      <c r="C78" s="14">
        <v>5960</v>
      </c>
      <c r="D78" s="14">
        <v>4921</v>
      </c>
      <c r="E78" s="14">
        <v>1039</v>
      </c>
      <c r="F78" s="14">
        <v>19157038</v>
      </c>
      <c r="G78" s="14">
        <v>10747859</v>
      </c>
      <c r="H78" s="10">
        <v>8409179</v>
      </c>
    </row>
    <row r="79" spans="1:8" ht="13.5" customHeight="1">
      <c r="A79" s="23"/>
      <c r="B79" s="13" t="s">
        <v>1938</v>
      </c>
      <c r="C79" s="14">
        <v>8643</v>
      </c>
      <c r="D79" s="14">
        <v>7088</v>
      </c>
      <c r="E79" s="14">
        <v>1555</v>
      </c>
      <c r="F79" s="14">
        <v>10939503</v>
      </c>
      <c r="G79" s="14">
        <v>4950166</v>
      </c>
      <c r="H79" s="10">
        <v>5989337</v>
      </c>
    </row>
    <row r="80" spans="1:7" ht="13.5" customHeight="1">
      <c r="A80" s="23" t="s">
        <v>1946</v>
      </c>
      <c r="B80" s="13"/>
      <c r="C80" s="14"/>
      <c r="D80" s="14"/>
      <c r="E80" s="14"/>
      <c r="F80" s="14"/>
      <c r="G80" s="14"/>
    </row>
    <row r="81" spans="1:8" ht="13.5" customHeight="1">
      <c r="A81" s="23" t="s">
        <v>1169</v>
      </c>
      <c r="B81" s="13"/>
      <c r="C81" s="14">
        <v>1788</v>
      </c>
      <c r="D81" s="14">
        <v>1197</v>
      </c>
      <c r="E81" s="14">
        <v>591</v>
      </c>
      <c r="F81" s="14">
        <v>3251512</v>
      </c>
      <c r="G81" s="14">
        <v>1085812</v>
      </c>
      <c r="H81" s="10">
        <v>2165700</v>
      </c>
    </row>
    <row r="82" spans="1:8" ht="13.5" customHeight="1">
      <c r="A82" s="23" t="s">
        <v>1170</v>
      </c>
      <c r="B82" s="13"/>
      <c r="C82" s="14">
        <v>2192</v>
      </c>
      <c r="D82" s="14">
        <v>1557</v>
      </c>
      <c r="E82" s="14">
        <v>635</v>
      </c>
      <c r="F82" s="14">
        <v>2763310</v>
      </c>
      <c r="G82" s="14">
        <v>1154468</v>
      </c>
      <c r="H82" s="10">
        <v>1608842</v>
      </c>
    </row>
    <row r="83" spans="1:8" ht="13.5" customHeight="1">
      <c r="A83" s="23" t="s">
        <v>1171</v>
      </c>
      <c r="B83" s="13"/>
      <c r="C83" s="14">
        <v>6698</v>
      </c>
      <c r="D83" s="14">
        <v>5851</v>
      </c>
      <c r="E83" s="14">
        <v>847</v>
      </c>
      <c r="F83" s="14">
        <v>10937783</v>
      </c>
      <c r="G83" s="14">
        <v>5065863</v>
      </c>
      <c r="H83" s="10">
        <v>5871920</v>
      </c>
    </row>
    <row r="84" spans="1:8" ht="13.5" customHeight="1">
      <c r="A84" s="23" t="s">
        <v>1172</v>
      </c>
      <c r="B84" s="13"/>
      <c r="C84" s="14">
        <v>2255</v>
      </c>
      <c r="D84" s="14">
        <v>1878</v>
      </c>
      <c r="E84" s="14">
        <v>377</v>
      </c>
      <c r="F84" s="14">
        <v>2328520</v>
      </c>
      <c r="G84" s="14">
        <v>1322897</v>
      </c>
      <c r="H84" s="10">
        <v>1005623</v>
      </c>
    </row>
    <row r="85" spans="1:8" ht="13.5" customHeight="1">
      <c r="A85" s="23" t="s">
        <v>1173</v>
      </c>
      <c r="B85" s="13"/>
      <c r="C85" s="14">
        <v>1670</v>
      </c>
      <c r="D85" s="14">
        <v>1526</v>
      </c>
      <c r="E85" s="14">
        <v>144</v>
      </c>
      <c r="F85" s="14">
        <v>10815416</v>
      </c>
      <c r="G85" s="14">
        <v>7068985</v>
      </c>
      <c r="H85" s="10">
        <v>3746431</v>
      </c>
    </row>
    <row r="86" spans="1:8" ht="13.5" customHeight="1">
      <c r="A86" s="23" t="s">
        <v>1174</v>
      </c>
      <c r="B86" s="13" t="s">
        <v>1935</v>
      </c>
      <c r="C86" s="14">
        <v>1590</v>
      </c>
      <c r="D86" s="14">
        <v>1074</v>
      </c>
      <c r="E86" s="14">
        <v>516</v>
      </c>
      <c r="F86" s="14">
        <v>2506820</v>
      </c>
      <c r="G86" s="14">
        <v>870418</v>
      </c>
      <c r="H86" s="10">
        <v>1636402</v>
      </c>
    </row>
    <row r="87" spans="1:8" ht="13.5" customHeight="1">
      <c r="A87" s="23"/>
      <c r="B87" s="13" t="s">
        <v>1937</v>
      </c>
      <c r="C87" s="14">
        <v>622</v>
      </c>
      <c r="D87" s="14">
        <v>406</v>
      </c>
      <c r="E87" s="14">
        <v>216</v>
      </c>
      <c r="F87" s="14">
        <v>1351003</v>
      </c>
      <c r="G87" s="14">
        <v>378183</v>
      </c>
      <c r="H87" s="10">
        <v>972820</v>
      </c>
    </row>
    <row r="88" spans="1:8" ht="13.5" customHeight="1">
      <c r="A88" s="23"/>
      <c r="B88" s="13" t="s">
        <v>1938</v>
      </c>
      <c r="C88" s="14">
        <v>968</v>
      </c>
      <c r="D88" s="14">
        <v>668</v>
      </c>
      <c r="E88" s="14">
        <v>300</v>
      </c>
      <c r="F88" s="14">
        <v>1155817</v>
      </c>
      <c r="G88" s="14">
        <v>492235</v>
      </c>
      <c r="H88" s="10">
        <v>663582</v>
      </c>
    </row>
    <row r="89" spans="1:7" ht="13.5" customHeight="1">
      <c r="A89" s="23" t="s">
        <v>500</v>
      </c>
      <c r="B89" s="13"/>
      <c r="C89" s="14"/>
      <c r="D89" s="14"/>
      <c r="E89" s="14"/>
      <c r="F89" s="14"/>
      <c r="G89" s="14"/>
    </row>
    <row r="90" spans="1:8" ht="13.5" customHeight="1">
      <c r="A90" s="23" t="s">
        <v>902</v>
      </c>
      <c r="B90" s="13"/>
      <c r="C90" s="14">
        <v>1590</v>
      </c>
      <c r="D90" s="14">
        <v>1074</v>
      </c>
      <c r="E90" s="14">
        <v>516</v>
      </c>
      <c r="F90" s="14">
        <v>2506820</v>
      </c>
      <c r="G90" s="14">
        <v>870418</v>
      </c>
      <c r="H90" s="10">
        <v>1636402</v>
      </c>
    </row>
    <row r="91" spans="1:8" ht="13.5" customHeight="1">
      <c r="A91" s="23" t="s">
        <v>903</v>
      </c>
      <c r="B91" s="13" t="s">
        <v>1935</v>
      </c>
      <c r="C91" s="14">
        <v>5634</v>
      </c>
      <c r="D91" s="14">
        <v>4495</v>
      </c>
      <c r="E91" s="14">
        <v>1139</v>
      </c>
      <c r="F91" s="14">
        <v>5659376</v>
      </c>
      <c r="G91" s="14">
        <v>3368335</v>
      </c>
      <c r="H91" s="10">
        <v>2291041</v>
      </c>
    </row>
    <row r="92" spans="1:8" ht="13.5" customHeight="1">
      <c r="A92" s="23"/>
      <c r="B92" s="13" t="s">
        <v>1937</v>
      </c>
      <c r="C92" s="14">
        <v>1871</v>
      </c>
      <c r="D92" s="14">
        <v>1367</v>
      </c>
      <c r="E92" s="14">
        <v>504</v>
      </c>
      <c r="F92" s="14">
        <v>2624971</v>
      </c>
      <c r="G92" s="14">
        <v>1239083</v>
      </c>
      <c r="H92" s="10">
        <v>1385888</v>
      </c>
    </row>
    <row r="93" spans="1:8" ht="13.5" customHeight="1">
      <c r="A93" s="23"/>
      <c r="B93" s="13" t="s">
        <v>1938</v>
      </c>
      <c r="C93" s="14">
        <v>3763</v>
      </c>
      <c r="D93" s="14">
        <v>3128</v>
      </c>
      <c r="E93" s="14">
        <v>635</v>
      </c>
      <c r="F93" s="14">
        <v>3034405</v>
      </c>
      <c r="G93" s="14">
        <v>2129252</v>
      </c>
      <c r="H93" s="10">
        <v>905153</v>
      </c>
    </row>
    <row r="94" spans="1:7" ht="13.5" customHeight="1">
      <c r="A94" s="23" t="s">
        <v>1946</v>
      </c>
      <c r="B94" s="13"/>
      <c r="C94" s="14"/>
      <c r="D94" s="14"/>
      <c r="E94" s="14"/>
      <c r="F94" s="14"/>
      <c r="G94" s="14"/>
    </row>
    <row r="95" spans="1:8" ht="13.5" customHeight="1">
      <c r="A95" s="23" t="s">
        <v>904</v>
      </c>
      <c r="B95" s="13"/>
      <c r="C95" s="14">
        <v>3228</v>
      </c>
      <c r="D95" s="14">
        <v>2613</v>
      </c>
      <c r="E95" s="14">
        <v>615</v>
      </c>
      <c r="F95" s="14">
        <v>3365618</v>
      </c>
      <c r="G95" s="14">
        <v>2020350</v>
      </c>
      <c r="H95" s="10">
        <v>1345268</v>
      </c>
    </row>
    <row r="96" spans="1:8" ht="13.5" customHeight="1">
      <c r="A96" s="23" t="s">
        <v>905</v>
      </c>
      <c r="B96" s="13"/>
      <c r="C96" s="14">
        <v>2406</v>
      </c>
      <c r="D96" s="14">
        <v>1882</v>
      </c>
      <c r="E96" s="14">
        <v>524</v>
      </c>
      <c r="F96" s="14">
        <v>2293758</v>
      </c>
      <c r="G96" s="14">
        <v>1347985</v>
      </c>
      <c r="H96" s="10">
        <v>945773</v>
      </c>
    </row>
    <row r="97" spans="1:8" ht="13.5" customHeight="1">
      <c r="A97" s="23" t="s">
        <v>906</v>
      </c>
      <c r="B97" s="13" t="s">
        <v>1935</v>
      </c>
      <c r="C97" s="14">
        <v>3099</v>
      </c>
      <c r="D97" s="14">
        <v>2032</v>
      </c>
      <c r="E97" s="14">
        <v>1067</v>
      </c>
      <c r="F97" s="14">
        <v>10488496</v>
      </c>
      <c r="G97" s="14">
        <v>2064357</v>
      </c>
      <c r="H97" s="10">
        <v>8424139</v>
      </c>
    </row>
    <row r="98" spans="1:8" ht="13.5" customHeight="1">
      <c r="A98" s="23"/>
      <c r="B98" s="13" t="s">
        <v>1937</v>
      </c>
      <c r="C98" s="14">
        <v>1378</v>
      </c>
      <c r="D98" s="14">
        <v>986</v>
      </c>
      <c r="E98" s="14">
        <v>392</v>
      </c>
      <c r="F98" s="14">
        <v>8221052</v>
      </c>
      <c r="G98" s="14">
        <v>1262715</v>
      </c>
      <c r="H98" s="10">
        <v>6958337</v>
      </c>
    </row>
    <row r="99" spans="1:8" ht="13.5" customHeight="1">
      <c r="A99" s="23"/>
      <c r="B99" s="13" t="s">
        <v>1938</v>
      </c>
      <c r="C99" s="14">
        <v>1721</v>
      </c>
      <c r="D99" s="14">
        <v>1046</v>
      </c>
      <c r="E99" s="14">
        <v>675</v>
      </c>
      <c r="F99" s="14">
        <v>2267444</v>
      </c>
      <c r="G99" s="14">
        <v>801642</v>
      </c>
      <c r="H99" s="10">
        <v>1465802</v>
      </c>
    </row>
    <row r="100" spans="1:7" ht="13.5" customHeight="1">
      <c r="A100" s="23" t="s">
        <v>1946</v>
      </c>
      <c r="B100" s="13"/>
      <c r="C100" s="14"/>
      <c r="D100" s="14"/>
      <c r="E100" s="14"/>
      <c r="F100" s="14"/>
      <c r="G100" s="14"/>
    </row>
    <row r="101" spans="1:8" ht="13.5" customHeight="1">
      <c r="A101" s="23" t="s">
        <v>907</v>
      </c>
      <c r="B101" s="13"/>
      <c r="C101" s="14">
        <v>2412</v>
      </c>
      <c r="D101" s="14">
        <v>1683</v>
      </c>
      <c r="E101" s="14">
        <v>729</v>
      </c>
      <c r="F101" s="14">
        <v>9425628</v>
      </c>
      <c r="G101" s="14">
        <v>1724326</v>
      </c>
      <c r="H101" s="10">
        <v>7701302</v>
      </c>
    </row>
    <row r="102" spans="1:8" ht="13.5" customHeight="1">
      <c r="A102" s="23" t="s">
        <v>908</v>
      </c>
      <c r="B102" s="13"/>
      <c r="C102" s="14">
        <v>687</v>
      </c>
      <c r="D102" s="14">
        <v>349</v>
      </c>
      <c r="E102" s="14">
        <v>338</v>
      </c>
      <c r="F102" s="14">
        <v>1062868</v>
      </c>
      <c r="G102" s="14">
        <v>340031</v>
      </c>
      <c r="H102" s="10">
        <v>722837</v>
      </c>
    </row>
    <row r="103" spans="1:8" ht="13.5" customHeight="1">
      <c r="A103" s="23" t="s">
        <v>909</v>
      </c>
      <c r="B103" s="13" t="s">
        <v>1935</v>
      </c>
      <c r="C103" s="14">
        <v>5747</v>
      </c>
      <c r="D103" s="14">
        <v>4637</v>
      </c>
      <c r="E103" s="14">
        <v>1110</v>
      </c>
      <c r="F103" s="14">
        <v>10212645</v>
      </c>
      <c r="G103" s="14">
        <v>5129005</v>
      </c>
      <c r="H103" s="10">
        <v>5083640</v>
      </c>
    </row>
    <row r="104" spans="1:8" ht="13.5" customHeight="1">
      <c r="A104" s="23"/>
      <c r="B104" s="13" t="s">
        <v>1937</v>
      </c>
      <c r="C104" s="14">
        <v>2241</v>
      </c>
      <c r="D104" s="14">
        <v>1732</v>
      </c>
      <c r="E104" s="14">
        <v>509</v>
      </c>
      <c r="F104" s="14">
        <v>6180803</v>
      </c>
      <c r="G104" s="14">
        <v>3117124</v>
      </c>
      <c r="H104" s="10">
        <v>3063679</v>
      </c>
    </row>
    <row r="105" spans="1:8" ht="13.5" customHeight="1">
      <c r="A105" s="23"/>
      <c r="B105" s="13" t="s">
        <v>1938</v>
      </c>
      <c r="C105" s="14">
        <v>3506</v>
      </c>
      <c r="D105" s="14">
        <v>2905</v>
      </c>
      <c r="E105" s="14">
        <v>601</v>
      </c>
      <c r="F105" s="14">
        <v>4031842</v>
      </c>
      <c r="G105" s="14">
        <v>2011881</v>
      </c>
      <c r="H105" s="10">
        <v>2019961</v>
      </c>
    </row>
    <row r="106" spans="1:7" ht="13.5" customHeight="1">
      <c r="A106" s="23" t="s">
        <v>1946</v>
      </c>
      <c r="B106" s="13"/>
      <c r="C106" s="14"/>
      <c r="D106" s="14"/>
      <c r="E106" s="14"/>
      <c r="F106" s="14"/>
      <c r="G106" s="14"/>
    </row>
    <row r="107" spans="1:8" ht="13.5" customHeight="1">
      <c r="A107" s="23" t="s">
        <v>910</v>
      </c>
      <c r="B107" s="13"/>
      <c r="C107" s="14">
        <v>1214</v>
      </c>
      <c r="D107" s="14">
        <v>843</v>
      </c>
      <c r="E107" s="14">
        <v>371</v>
      </c>
      <c r="F107" s="14">
        <v>1500588</v>
      </c>
      <c r="G107" s="14">
        <v>702960</v>
      </c>
      <c r="H107" s="10">
        <v>797628</v>
      </c>
    </row>
    <row r="108" spans="1:8" ht="13.5" customHeight="1">
      <c r="A108" s="23" t="s">
        <v>1082</v>
      </c>
      <c r="B108" s="13"/>
      <c r="C108" s="14">
        <v>3878</v>
      </c>
      <c r="D108" s="14">
        <v>3224</v>
      </c>
      <c r="E108" s="14">
        <v>654</v>
      </c>
      <c r="F108" s="14">
        <v>5670805</v>
      </c>
      <c r="G108" s="14">
        <v>2838022</v>
      </c>
      <c r="H108" s="10">
        <v>2832783</v>
      </c>
    </row>
    <row r="109" spans="1:8" ht="13.5" customHeight="1">
      <c r="A109" s="23" t="s">
        <v>1083</v>
      </c>
      <c r="B109" s="13"/>
      <c r="C109" s="14">
        <v>655</v>
      </c>
      <c r="D109" s="14">
        <v>570</v>
      </c>
      <c r="E109" s="14">
        <v>85</v>
      </c>
      <c r="F109" s="14">
        <v>3041252</v>
      </c>
      <c r="G109" s="14">
        <v>1588023</v>
      </c>
      <c r="H109" s="10">
        <v>1453229</v>
      </c>
    </row>
    <row r="110" spans="1:8" ht="13.5" customHeight="1">
      <c r="A110" s="23" t="s">
        <v>1084</v>
      </c>
      <c r="B110" s="13" t="s">
        <v>1935</v>
      </c>
      <c r="C110" s="14">
        <v>10123</v>
      </c>
      <c r="D110" s="14">
        <v>7500</v>
      </c>
      <c r="E110" s="14">
        <v>2623</v>
      </c>
      <c r="F110" s="14">
        <v>15887880</v>
      </c>
      <c r="G110" s="14">
        <v>6132611</v>
      </c>
      <c r="H110" s="10">
        <v>9755269</v>
      </c>
    </row>
    <row r="111" spans="1:8" ht="13.5" customHeight="1">
      <c r="A111" s="23"/>
      <c r="B111" s="13" t="s">
        <v>1937</v>
      </c>
      <c r="C111" s="14">
        <v>5710</v>
      </c>
      <c r="D111" s="14">
        <v>3848</v>
      </c>
      <c r="E111" s="14">
        <v>1862</v>
      </c>
      <c r="F111" s="14">
        <v>12224550</v>
      </c>
      <c r="G111" s="14">
        <v>3556196</v>
      </c>
      <c r="H111" s="10">
        <v>8668354</v>
      </c>
    </row>
    <row r="112" spans="1:8" ht="13.5" customHeight="1">
      <c r="A112" s="23"/>
      <c r="B112" s="13" t="s">
        <v>1938</v>
      </c>
      <c r="C112" s="14">
        <v>4413</v>
      </c>
      <c r="D112" s="14">
        <v>3652</v>
      </c>
      <c r="E112" s="14">
        <v>761</v>
      </c>
      <c r="F112" s="14">
        <v>3663330</v>
      </c>
      <c r="G112" s="14">
        <v>2576415</v>
      </c>
      <c r="H112" s="10">
        <v>1086915</v>
      </c>
    </row>
    <row r="113" spans="1:7" ht="13.5" customHeight="1">
      <c r="A113" s="23" t="s">
        <v>1946</v>
      </c>
      <c r="B113" s="13"/>
      <c r="C113" s="14"/>
      <c r="D113" s="14"/>
      <c r="E113" s="14"/>
      <c r="F113" s="14"/>
      <c r="G113" s="14"/>
    </row>
    <row r="114" spans="1:8" ht="13.5" customHeight="1">
      <c r="A114" s="23" t="s">
        <v>1085</v>
      </c>
      <c r="B114" s="13"/>
      <c r="C114" s="14">
        <v>1519</v>
      </c>
      <c r="D114" s="14">
        <v>1191</v>
      </c>
      <c r="E114" s="14">
        <v>328</v>
      </c>
      <c r="F114" s="14">
        <v>1740156</v>
      </c>
      <c r="G114" s="14">
        <v>992962</v>
      </c>
      <c r="H114" s="10">
        <v>747194</v>
      </c>
    </row>
    <row r="115" spans="1:8" ht="13.5" customHeight="1">
      <c r="A115" s="23" t="s">
        <v>1086</v>
      </c>
      <c r="B115" s="13"/>
      <c r="C115" s="14">
        <v>2612</v>
      </c>
      <c r="D115" s="14">
        <v>2292</v>
      </c>
      <c r="E115" s="14">
        <v>320</v>
      </c>
      <c r="F115" s="14">
        <v>2780448</v>
      </c>
      <c r="G115" s="14">
        <v>1665559</v>
      </c>
      <c r="H115" s="10">
        <v>1114889</v>
      </c>
    </row>
    <row r="116" spans="1:8" ht="13.5" customHeight="1">
      <c r="A116" s="23" t="s">
        <v>1087</v>
      </c>
      <c r="B116" s="13"/>
      <c r="C116" s="14">
        <v>4437</v>
      </c>
      <c r="D116" s="14">
        <v>2926</v>
      </c>
      <c r="E116" s="14">
        <v>1511</v>
      </c>
      <c r="F116" s="14">
        <v>8770924</v>
      </c>
      <c r="G116" s="14">
        <v>2595363</v>
      </c>
      <c r="H116" s="10">
        <v>6175561</v>
      </c>
    </row>
    <row r="117" spans="1:8" ht="13.5" customHeight="1">
      <c r="A117" s="23" t="s">
        <v>1088</v>
      </c>
      <c r="B117" s="13"/>
      <c r="C117" s="14">
        <v>1555</v>
      </c>
      <c r="D117" s="14">
        <v>1091</v>
      </c>
      <c r="E117" s="14">
        <v>464</v>
      </c>
      <c r="F117" s="14">
        <v>2596352</v>
      </c>
      <c r="G117" s="14">
        <v>878727</v>
      </c>
      <c r="H117" s="10">
        <v>1717625</v>
      </c>
    </row>
    <row r="118" spans="1:8" ht="13.5" customHeight="1">
      <c r="A118" s="23" t="s">
        <v>1089</v>
      </c>
      <c r="B118" s="13" t="s">
        <v>1935</v>
      </c>
      <c r="C118" s="14">
        <v>2373</v>
      </c>
      <c r="D118" s="14">
        <v>1723</v>
      </c>
      <c r="E118" s="14">
        <v>650</v>
      </c>
      <c r="F118" s="14">
        <v>2899435</v>
      </c>
      <c r="G118" s="14">
        <v>1436903</v>
      </c>
      <c r="H118" s="10">
        <v>1462532</v>
      </c>
    </row>
    <row r="119" spans="1:8" ht="13.5" customHeight="1">
      <c r="A119" s="23"/>
      <c r="B119" s="13" t="s">
        <v>1937</v>
      </c>
      <c r="C119" s="14">
        <v>802</v>
      </c>
      <c r="D119" s="14">
        <v>485</v>
      </c>
      <c r="E119" s="14">
        <v>317</v>
      </c>
      <c r="F119" s="14">
        <v>1501657</v>
      </c>
      <c r="G119" s="14">
        <v>575939</v>
      </c>
      <c r="H119" s="10">
        <v>925718</v>
      </c>
    </row>
    <row r="120" spans="1:8" ht="13.5" customHeight="1">
      <c r="A120" s="23"/>
      <c r="B120" s="13" t="s">
        <v>1938</v>
      </c>
      <c r="C120" s="14">
        <v>1571</v>
      </c>
      <c r="D120" s="14">
        <v>1238</v>
      </c>
      <c r="E120" s="14">
        <v>333</v>
      </c>
      <c r="F120" s="14">
        <v>1397778</v>
      </c>
      <c r="G120" s="14">
        <v>860964</v>
      </c>
      <c r="H120" s="10">
        <v>536814</v>
      </c>
    </row>
    <row r="121" spans="1:7" ht="13.5" customHeight="1">
      <c r="A121" s="23" t="s">
        <v>500</v>
      </c>
      <c r="B121" s="13"/>
      <c r="C121" s="14"/>
      <c r="D121" s="14"/>
      <c r="E121" s="14"/>
      <c r="F121" s="14"/>
      <c r="G121" s="14"/>
    </row>
    <row r="122" spans="1:8" ht="13.5" customHeight="1">
      <c r="A122" s="23" t="s">
        <v>1090</v>
      </c>
      <c r="B122" s="13"/>
      <c r="C122" s="14">
        <v>2373</v>
      </c>
      <c r="D122" s="14">
        <v>1723</v>
      </c>
      <c r="E122" s="14">
        <v>650</v>
      </c>
      <c r="F122" s="14">
        <v>2899435</v>
      </c>
      <c r="G122" s="14">
        <v>1436903</v>
      </c>
      <c r="H122" s="10">
        <v>1462532</v>
      </c>
    </row>
    <row r="123" spans="1:8" ht="13.5" customHeight="1">
      <c r="A123" s="23" t="s">
        <v>1091</v>
      </c>
      <c r="B123" s="13" t="s">
        <v>1935</v>
      </c>
      <c r="C123" s="14">
        <v>3621</v>
      </c>
      <c r="D123" s="14">
        <v>2104</v>
      </c>
      <c r="E123" s="14">
        <v>1517</v>
      </c>
      <c r="F123" s="14">
        <v>4842464</v>
      </c>
      <c r="G123" s="14">
        <v>2328783</v>
      </c>
      <c r="H123" s="10">
        <v>2513681</v>
      </c>
    </row>
    <row r="124" spans="1:8" ht="13.5" customHeight="1">
      <c r="A124" s="23"/>
      <c r="B124" s="13" t="s">
        <v>1937</v>
      </c>
      <c r="C124" s="14">
        <v>1519</v>
      </c>
      <c r="D124" s="14">
        <v>768</v>
      </c>
      <c r="E124" s="14">
        <v>751</v>
      </c>
      <c r="F124" s="14">
        <v>2733681</v>
      </c>
      <c r="G124" s="14">
        <v>1449536</v>
      </c>
      <c r="H124" s="10">
        <v>1284145</v>
      </c>
    </row>
    <row r="125" spans="1:8" ht="13.5" customHeight="1">
      <c r="A125" s="23"/>
      <c r="B125" s="13" t="s">
        <v>1938</v>
      </c>
      <c r="C125" s="14">
        <v>2102</v>
      </c>
      <c r="D125" s="14">
        <v>1336</v>
      </c>
      <c r="E125" s="14">
        <v>766</v>
      </c>
      <c r="F125" s="14">
        <v>2108783</v>
      </c>
      <c r="G125" s="14">
        <v>879247</v>
      </c>
      <c r="H125" s="10">
        <v>1229536</v>
      </c>
    </row>
    <row r="126" spans="1:7" ht="13.5" customHeight="1">
      <c r="A126" s="23" t="s">
        <v>1946</v>
      </c>
      <c r="B126" s="13"/>
      <c r="C126" s="14"/>
      <c r="D126" s="14"/>
      <c r="E126" s="14"/>
      <c r="F126" s="14"/>
      <c r="G126" s="14"/>
    </row>
    <row r="127" spans="1:8" ht="13.5" customHeight="1">
      <c r="A127" s="23" t="s">
        <v>1092</v>
      </c>
      <c r="B127" s="13"/>
      <c r="C127" s="14">
        <v>1278</v>
      </c>
      <c r="D127" s="14">
        <v>705</v>
      </c>
      <c r="E127" s="14">
        <v>573</v>
      </c>
      <c r="F127" s="14">
        <v>1696098</v>
      </c>
      <c r="G127" s="14">
        <v>741465</v>
      </c>
      <c r="H127" s="10">
        <v>954633</v>
      </c>
    </row>
    <row r="128" spans="1:8" ht="13.5" customHeight="1">
      <c r="A128" s="23" t="s">
        <v>1093</v>
      </c>
      <c r="B128" s="13"/>
      <c r="C128" s="14">
        <v>1567</v>
      </c>
      <c r="D128" s="14">
        <v>1019</v>
      </c>
      <c r="E128" s="14">
        <v>548</v>
      </c>
      <c r="F128" s="14">
        <v>2117450</v>
      </c>
      <c r="G128" s="14">
        <v>1100800</v>
      </c>
      <c r="H128" s="10">
        <v>1016650</v>
      </c>
    </row>
    <row r="129" spans="1:8" ht="13.5" customHeight="1">
      <c r="A129" s="23" t="s">
        <v>1094</v>
      </c>
      <c r="B129" s="13"/>
      <c r="C129" s="14">
        <v>776</v>
      </c>
      <c r="D129" s="14">
        <v>380</v>
      </c>
      <c r="E129" s="14">
        <v>396</v>
      </c>
      <c r="F129" s="14">
        <v>1028916</v>
      </c>
      <c r="G129" s="14">
        <v>486518</v>
      </c>
      <c r="H129" s="10">
        <v>542398</v>
      </c>
    </row>
    <row r="130" spans="1:8" ht="13.5" customHeight="1">
      <c r="A130" s="23" t="s">
        <v>1717</v>
      </c>
      <c r="B130" s="13" t="s">
        <v>1935</v>
      </c>
      <c r="C130" s="14">
        <v>11052</v>
      </c>
      <c r="D130" s="14">
        <v>7976</v>
      </c>
      <c r="E130" s="14">
        <v>3076</v>
      </c>
      <c r="F130" s="14">
        <v>20103744</v>
      </c>
      <c r="G130" s="14">
        <v>7165368</v>
      </c>
      <c r="H130" s="10">
        <v>12938376</v>
      </c>
    </row>
    <row r="131" spans="1:8" ht="13.5" customHeight="1">
      <c r="A131" s="23"/>
      <c r="B131" s="13" t="s">
        <v>1937</v>
      </c>
      <c r="C131" s="14">
        <v>3969</v>
      </c>
      <c r="D131" s="14">
        <v>2833</v>
      </c>
      <c r="E131" s="14">
        <v>1136</v>
      </c>
      <c r="F131" s="14">
        <v>7926335</v>
      </c>
      <c r="G131" s="14">
        <v>3594006</v>
      </c>
      <c r="H131" s="10">
        <v>4332329</v>
      </c>
    </row>
    <row r="132" spans="1:8" ht="13.5" customHeight="1">
      <c r="A132" s="23"/>
      <c r="B132" s="13" t="s">
        <v>1938</v>
      </c>
      <c r="C132" s="14">
        <v>7083</v>
      </c>
      <c r="D132" s="14">
        <v>5143</v>
      </c>
      <c r="E132" s="14">
        <v>1940</v>
      </c>
      <c r="F132" s="14">
        <v>12177409</v>
      </c>
      <c r="G132" s="14">
        <v>3571362</v>
      </c>
      <c r="H132" s="10">
        <v>8606047</v>
      </c>
    </row>
    <row r="133" spans="1:7" ht="13.5" customHeight="1">
      <c r="A133" s="23" t="s">
        <v>1946</v>
      </c>
      <c r="B133" s="13"/>
      <c r="C133" s="14"/>
      <c r="D133" s="14"/>
      <c r="E133" s="14"/>
      <c r="F133" s="14"/>
      <c r="G133" s="14"/>
    </row>
    <row r="134" spans="1:8" ht="13.5" customHeight="1">
      <c r="A134" s="23" t="s">
        <v>1718</v>
      </c>
      <c r="B134" s="13"/>
      <c r="C134" s="14">
        <v>1031</v>
      </c>
      <c r="D134" s="14">
        <v>616</v>
      </c>
      <c r="E134" s="14">
        <v>415</v>
      </c>
      <c r="F134" s="14">
        <v>1546000</v>
      </c>
      <c r="G134" s="14">
        <v>503442</v>
      </c>
      <c r="H134" s="10">
        <v>1042558</v>
      </c>
    </row>
    <row r="135" spans="1:8" ht="13.5" customHeight="1">
      <c r="A135" s="23" t="s">
        <v>1719</v>
      </c>
      <c r="B135" s="13"/>
      <c r="C135" s="14">
        <v>5500</v>
      </c>
      <c r="D135" s="14">
        <v>4167</v>
      </c>
      <c r="E135" s="14">
        <v>1333</v>
      </c>
      <c r="F135" s="14">
        <v>10006738</v>
      </c>
      <c r="G135" s="14">
        <v>3271271</v>
      </c>
      <c r="H135" s="10">
        <v>6735467</v>
      </c>
    </row>
    <row r="136" spans="1:8" ht="13.5" customHeight="1">
      <c r="A136" s="23" t="s">
        <v>478</v>
      </c>
      <c r="B136" s="13"/>
      <c r="C136" s="14">
        <v>2488</v>
      </c>
      <c r="D136" s="14">
        <v>1525</v>
      </c>
      <c r="E136" s="14">
        <v>963</v>
      </c>
      <c r="F136" s="14">
        <v>4438091</v>
      </c>
      <c r="G136" s="14">
        <v>1221432</v>
      </c>
      <c r="H136" s="10">
        <v>3216659</v>
      </c>
    </row>
    <row r="137" spans="1:8" ht="13.5" customHeight="1">
      <c r="A137" s="23" t="s">
        <v>1830</v>
      </c>
      <c r="B137" s="13"/>
      <c r="C137" s="14">
        <v>1329</v>
      </c>
      <c r="D137" s="14">
        <v>1066</v>
      </c>
      <c r="E137" s="14">
        <v>263</v>
      </c>
      <c r="F137" s="14">
        <v>1877288</v>
      </c>
      <c r="G137" s="14">
        <v>705763</v>
      </c>
      <c r="H137" s="10">
        <v>1171525</v>
      </c>
    </row>
    <row r="138" spans="1:8" ht="13.5" customHeight="1">
      <c r="A138" s="23" t="s">
        <v>1831</v>
      </c>
      <c r="B138" s="13"/>
      <c r="C138" s="14">
        <v>704</v>
      </c>
      <c r="D138" s="14">
        <v>602</v>
      </c>
      <c r="E138" s="14">
        <v>102</v>
      </c>
      <c r="F138" s="14">
        <v>2235627</v>
      </c>
      <c r="G138" s="14">
        <v>1463460</v>
      </c>
      <c r="H138" s="10">
        <v>772167</v>
      </c>
    </row>
    <row r="139" spans="1:8" ht="13.5" customHeight="1">
      <c r="A139" s="23" t="s">
        <v>1832</v>
      </c>
      <c r="B139" s="13" t="s">
        <v>1935</v>
      </c>
      <c r="C139" s="14">
        <v>3564</v>
      </c>
      <c r="D139" s="14">
        <v>2229</v>
      </c>
      <c r="E139" s="14">
        <v>1335</v>
      </c>
      <c r="F139" s="14">
        <v>4695256</v>
      </c>
      <c r="G139" s="14">
        <v>2682230</v>
      </c>
      <c r="H139" s="10">
        <v>2013026</v>
      </c>
    </row>
    <row r="140" spans="1:8" ht="13.5" customHeight="1">
      <c r="A140" s="23"/>
      <c r="B140" s="13" t="s">
        <v>1937</v>
      </c>
      <c r="C140" s="14">
        <v>1717</v>
      </c>
      <c r="D140" s="14">
        <v>1059</v>
      </c>
      <c r="E140" s="14">
        <v>658</v>
      </c>
      <c r="F140" s="14">
        <v>3045270</v>
      </c>
      <c r="G140" s="14">
        <v>1689426</v>
      </c>
      <c r="H140" s="10">
        <v>1355844</v>
      </c>
    </row>
    <row r="141" spans="1:8" ht="13.5" customHeight="1">
      <c r="A141" s="23"/>
      <c r="B141" s="13" t="s">
        <v>1938</v>
      </c>
      <c r="C141" s="14">
        <v>1847</v>
      </c>
      <c r="D141" s="14">
        <v>1170</v>
      </c>
      <c r="E141" s="14">
        <v>677</v>
      </c>
      <c r="F141" s="14">
        <v>1649986</v>
      </c>
      <c r="G141" s="14">
        <v>992804</v>
      </c>
      <c r="H141" s="10">
        <v>657182</v>
      </c>
    </row>
    <row r="142" spans="1:7" ht="13.5" customHeight="1">
      <c r="A142" s="23" t="s">
        <v>1946</v>
      </c>
      <c r="B142" s="13"/>
      <c r="C142" s="14"/>
      <c r="D142" s="14"/>
      <c r="E142" s="14"/>
      <c r="F142" s="14"/>
      <c r="G142" s="14"/>
    </row>
    <row r="143" spans="1:8" ht="13.5" customHeight="1">
      <c r="A143" s="23" t="s">
        <v>1833</v>
      </c>
      <c r="B143" s="13"/>
      <c r="C143" s="14">
        <v>2160</v>
      </c>
      <c r="D143" s="14">
        <v>1374</v>
      </c>
      <c r="E143" s="14">
        <v>786</v>
      </c>
      <c r="F143" s="14">
        <v>3143265</v>
      </c>
      <c r="G143" s="14">
        <v>1763457</v>
      </c>
      <c r="H143" s="10">
        <v>1379808</v>
      </c>
    </row>
    <row r="144" spans="1:8" ht="13.5" customHeight="1">
      <c r="A144" s="23" t="s">
        <v>740</v>
      </c>
      <c r="B144" s="13"/>
      <c r="C144" s="14">
        <v>1404</v>
      </c>
      <c r="D144" s="14">
        <v>855</v>
      </c>
      <c r="E144" s="14">
        <v>549</v>
      </c>
      <c r="F144" s="14">
        <v>1551991</v>
      </c>
      <c r="G144" s="14">
        <v>918773</v>
      </c>
      <c r="H144" s="10">
        <v>633218</v>
      </c>
    </row>
    <row r="145" ht="20.25" customHeight="1"/>
  </sheetData>
  <mergeCells count="3">
    <mergeCell ref="C6:E6"/>
    <mergeCell ref="F6:H6"/>
    <mergeCell ref="A11:H11"/>
  </mergeCells>
  <printOptions/>
  <pageMargins left="0.7874015748031497" right="0.984251968503937" top="0.7874015748031497" bottom="0.7874015748031497" header="0" footer="0"/>
  <pageSetup horizontalDpi="120" verticalDpi="120" orientation="portrait" paperSize="9" scale="90" r:id="rId1"/>
</worksheet>
</file>

<file path=xl/worksheets/sheet21.xml><?xml version="1.0" encoding="utf-8"?>
<worksheet xmlns="http://schemas.openxmlformats.org/spreadsheetml/2006/main" xmlns:r="http://schemas.openxmlformats.org/officeDocument/2006/relationships">
  <dimension ref="A3:H249"/>
  <sheetViews>
    <sheetView showGridLines="0" workbookViewId="0" topLeftCell="A1">
      <selection activeCell="K15" sqref="K15"/>
    </sheetView>
  </sheetViews>
  <sheetFormatPr defaultColWidth="9.140625" defaultRowHeight="12.75"/>
  <cols>
    <col min="1" max="1" width="24.7109375" style="10" customWidth="1"/>
    <col min="2" max="2" width="2.7109375" style="10" customWidth="1"/>
    <col min="3" max="3" width="8.8515625" style="10" customWidth="1"/>
    <col min="4" max="4" width="10.7109375" style="10" customWidth="1"/>
    <col min="5" max="5" width="13.28125" style="10" customWidth="1"/>
    <col min="6" max="6" width="9.00390625" style="10" customWidth="1"/>
    <col min="7" max="7" width="10.7109375" style="10" customWidth="1"/>
    <col min="8" max="8" width="13.00390625" style="10" customWidth="1"/>
    <col min="9" max="16384" width="9.140625" style="10" customWidth="1"/>
  </cols>
  <sheetData>
    <row r="1" ht="13.5" customHeight="1"/>
    <row r="2" ht="11.25" customHeight="1"/>
    <row r="3" ht="15" customHeight="1">
      <c r="A3" s="10" t="s">
        <v>1923</v>
      </c>
    </row>
    <row r="4" ht="14.25" customHeight="1">
      <c r="A4" s="10" t="s">
        <v>741</v>
      </c>
    </row>
    <row r="5" spans="1:2" ht="16.5" customHeight="1">
      <c r="A5" s="11" t="s">
        <v>742</v>
      </c>
      <c r="B5" s="11"/>
    </row>
    <row r="6" spans="1:8" ht="37.5" customHeight="1">
      <c r="A6" s="10" t="s">
        <v>1926</v>
      </c>
      <c r="B6" s="13"/>
      <c r="C6" s="500" t="s">
        <v>493</v>
      </c>
      <c r="D6" s="501"/>
      <c r="E6" s="502"/>
      <c r="F6" s="501" t="s">
        <v>501</v>
      </c>
      <c r="G6" s="501"/>
      <c r="H6" s="501"/>
    </row>
    <row r="7" spans="1:7" ht="12.75">
      <c r="A7" s="10" t="s">
        <v>1927</v>
      </c>
      <c r="B7" s="13"/>
      <c r="C7" s="20"/>
      <c r="D7" s="20"/>
      <c r="E7" s="20"/>
      <c r="F7" s="20"/>
      <c r="G7" s="20"/>
    </row>
    <row r="8" spans="1:7" ht="13.5" customHeight="1">
      <c r="A8" s="10" t="s">
        <v>494</v>
      </c>
      <c r="B8" s="13"/>
      <c r="C8" s="14"/>
      <c r="D8" s="14"/>
      <c r="E8" s="14"/>
      <c r="F8" s="14"/>
      <c r="G8" s="14"/>
    </row>
    <row r="9" spans="1:8" ht="12.75" customHeight="1">
      <c r="A9" s="10" t="s">
        <v>495</v>
      </c>
      <c r="B9" s="13"/>
      <c r="C9" s="14" t="s">
        <v>1928</v>
      </c>
      <c r="D9" s="14" t="s">
        <v>1929</v>
      </c>
      <c r="E9" s="14" t="s">
        <v>1930</v>
      </c>
      <c r="F9" s="14" t="s">
        <v>1928</v>
      </c>
      <c r="G9" s="14" t="s">
        <v>1929</v>
      </c>
      <c r="H9" s="10" t="s">
        <v>1930</v>
      </c>
    </row>
    <row r="10" spans="1:8" ht="13.5" customHeight="1">
      <c r="A10" s="11" t="s">
        <v>496</v>
      </c>
      <c r="B10" s="19"/>
      <c r="C10" s="21" t="s">
        <v>1931</v>
      </c>
      <c r="D10" s="21" t="s">
        <v>1932</v>
      </c>
      <c r="E10" s="21" t="s">
        <v>1933</v>
      </c>
      <c r="F10" s="21" t="s">
        <v>1931</v>
      </c>
      <c r="G10" s="21" t="s">
        <v>1932</v>
      </c>
      <c r="H10" s="11" t="s">
        <v>1933</v>
      </c>
    </row>
    <row r="11" spans="1:8" ht="18" customHeight="1">
      <c r="A11" s="499" t="s">
        <v>503</v>
      </c>
      <c r="B11" s="499"/>
      <c r="C11" s="499"/>
      <c r="D11" s="499"/>
      <c r="E11" s="499"/>
      <c r="F11" s="499"/>
      <c r="G11" s="499"/>
      <c r="H11" s="499"/>
    </row>
    <row r="12" spans="1:8" ht="12.75">
      <c r="A12" s="23" t="s">
        <v>1934</v>
      </c>
      <c r="B12" s="13" t="s">
        <v>1935</v>
      </c>
      <c r="C12" s="14">
        <v>86577</v>
      </c>
      <c r="D12" s="14">
        <v>65132</v>
      </c>
      <c r="E12" s="14">
        <v>21445</v>
      </c>
      <c r="F12" s="14">
        <v>81367304</v>
      </c>
      <c r="G12" s="14">
        <v>48057030</v>
      </c>
      <c r="H12" s="10">
        <v>33310274</v>
      </c>
    </row>
    <row r="13" spans="1:8" ht="12.75">
      <c r="A13" s="23" t="s">
        <v>1936</v>
      </c>
      <c r="B13" s="13" t="s">
        <v>1937</v>
      </c>
      <c r="C13" s="14">
        <v>30754</v>
      </c>
      <c r="D13" s="14">
        <v>23442</v>
      </c>
      <c r="E13" s="14">
        <v>7312</v>
      </c>
      <c r="F13" s="14">
        <v>34398039</v>
      </c>
      <c r="G13" s="14">
        <v>19360841</v>
      </c>
      <c r="H13" s="10">
        <v>15037198</v>
      </c>
    </row>
    <row r="14" spans="1:8" ht="12.75">
      <c r="A14" s="23"/>
      <c r="B14" s="13" t="s">
        <v>1938</v>
      </c>
      <c r="C14" s="14">
        <v>55823</v>
      </c>
      <c r="D14" s="14">
        <v>41690</v>
      </c>
      <c r="E14" s="14">
        <v>14133</v>
      </c>
      <c r="F14" s="14">
        <v>46969265</v>
      </c>
      <c r="G14" s="14">
        <v>28696189</v>
      </c>
      <c r="H14" s="10">
        <v>18273076</v>
      </c>
    </row>
    <row r="15" spans="1:7" ht="12.75">
      <c r="A15" s="23" t="s">
        <v>498</v>
      </c>
      <c r="B15" s="13"/>
      <c r="C15" s="14"/>
      <c r="D15" s="14"/>
      <c r="E15" s="14"/>
      <c r="F15" s="14"/>
      <c r="G15" s="14"/>
    </row>
    <row r="16" spans="1:8" ht="12.75">
      <c r="A16" s="23" t="s">
        <v>743</v>
      </c>
      <c r="B16" s="13" t="s">
        <v>1935</v>
      </c>
      <c r="C16" s="14">
        <v>18630</v>
      </c>
      <c r="D16" s="14">
        <v>14994</v>
      </c>
      <c r="E16" s="14">
        <v>3636</v>
      </c>
      <c r="F16" s="14">
        <v>17449308</v>
      </c>
      <c r="G16" s="14">
        <v>11134820</v>
      </c>
      <c r="H16" s="10">
        <v>6314488</v>
      </c>
    </row>
    <row r="17" spans="1:8" ht="12.75">
      <c r="A17" s="23"/>
      <c r="B17" s="13" t="s">
        <v>1937</v>
      </c>
      <c r="C17" s="14">
        <v>6881</v>
      </c>
      <c r="D17" s="14">
        <v>5577</v>
      </c>
      <c r="E17" s="14">
        <v>1304</v>
      </c>
      <c r="F17" s="14">
        <v>6682569</v>
      </c>
      <c r="G17" s="14">
        <v>4747789</v>
      </c>
      <c r="H17" s="10">
        <v>1934780</v>
      </c>
    </row>
    <row r="18" spans="1:8" ht="12.75">
      <c r="A18" s="23"/>
      <c r="B18" s="13" t="s">
        <v>1938</v>
      </c>
      <c r="C18" s="14">
        <v>11749</v>
      </c>
      <c r="D18" s="14">
        <v>9417</v>
      </c>
      <c r="E18" s="14">
        <v>2332</v>
      </c>
      <c r="F18" s="14">
        <v>10766739</v>
      </c>
      <c r="G18" s="14">
        <v>6387031</v>
      </c>
      <c r="H18" s="10">
        <v>4379708</v>
      </c>
    </row>
    <row r="19" spans="1:8" ht="12.75">
      <c r="A19" s="23" t="s">
        <v>744</v>
      </c>
      <c r="B19" s="13" t="s">
        <v>1935</v>
      </c>
      <c r="C19" s="14">
        <v>16788</v>
      </c>
      <c r="D19" s="14">
        <v>13789</v>
      </c>
      <c r="E19" s="14">
        <v>2999</v>
      </c>
      <c r="F19" s="14">
        <v>14601757</v>
      </c>
      <c r="G19" s="14">
        <v>10282106</v>
      </c>
      <c r="H19" s="10">
        <v>4319651</v>
      </c>
    </row>
    <row r="20" spans="1:8" ht="12.75">
      <c r="A20" s="23"/>
      <c r="B20" s="13" t="s">
        <v>1937</v>
      </c>
      <c r="C20" s="14">
        <v>7021</v>
      </c>
      <c r="D20" s="14">
        <v>5303</v>
      </c>
      <c r="E20" s="14">
        <v>1718</v>
      </c>
      <c r="F20" s="14">
        <v>6687142</v>
      </c>
      <c r="G20" s="14">
        <v>4246545</v>
      </c>
      <c r="H20" s="10">
        <v>2440597</v>
      </c>
    </row>
    <row r="21" spans="1:8" ht="12.75">
      <c r="A21" s="23"/>
      <c r="B21" s="13" t="s">
        <v>1938</v>
      </c>
      <c r="C21" s="14">
        <v>9767</v>
      </c>
      <c r="D21" s="14">
        <v>8486</v>
      </c>
      <c r="E21" s="14">
        <v>1281</v>
      </c>
      <c r="F21" s="14">
        <v>7914615</v>
      </c>
      <c r="G21" s="14">
        <v>6035561</v>
      </c>
      <c r="H21" s="10">
        <v>1879054</v>
      </c>
    </row>
    <row r="22" spans="1:8" ht="12.75">
      <c r="A22" s="23" t="s">
        <v>745</v>
      </c>
      <c r="B22" s="13" t="s">
        <v>1935</v>
      </c>
      <c r="C22" s="14">
        <v>14979</v>
      </c>
      <c r="D22" s="14">
        <v>11764</v>
      </c>
      <c r="E22" s="14">
        <v>3215</v>
      </c>
      <c r="F22" s="14">
        <v>18222692</v>
      </c>
      <c r="G22" s="14">
        <v>8461863</v>
      </c>
      <c r="H22" s="10">
        <v>9760829</v>
      </c>
    </row>
    <row r="23" spans="1:8" ht="12.75">
      <c r="A23" s="23"/>
      <c r="B23" s="13" t="s">
        <v>1937</v>
      </c>
      <c r="C23" s="14">
        <v>4969</v>
      </c>
      <c r="D23" s="14">
        <v>3878</v>
      </c>
      <c r="E23" s="14">
        <v>1091</v>
      </c>
      <c r="F23" s="14">
        <v>9363982</v>
      </c>
      <c r="G23" s="14">
        <v>3043791</v>
      </c>
      <c r="H23" s="10">
        <v>6320191</v>
      </c>
    </row>
    <row r="24" spans="1:8" ht="12.75">
      <c r="A24" s="23"/>
      <c r="B24" s="13" t="s">
        <v>1938</v>
      </c>
      <c r="C24" s="14">
        <v>10010</v>
      </c>
      <c r="D24" s="14">
        <v>7886</v>
      </c>
      <c r="E24" s="14">
        <v>2124</v>
      </c>
      <c r="F24" s="14">
        <v>8858710</v>
      </c>
      <c r="G24" s="14">
        <v>5418072</v>
      </c>
      <c r="H24" s="10">
        <v>3440638</v>
      </c>
    </row>
    <row r="25" spans="1:8" ht="12.75">
      <c r="A25" s="23" t="s">
        <v>746</v>
      </c>
      <c r="B25" s="13" t="s">
        <v>1935</v>
      </c>
      <c r="C25" s="14">
        <v>15086</v>
      </c>
      <c r="D25" s="14">
        <v>11127</v>
      </c>
      <c r="E25" s="14">
        <v>3959</v>
      </c>
      <c r="F25" s="14">
        <v>14989753</v>
      </c>
      <c r="G25" s="14">
        <v>8091246</v>
      </c>
      <c r="H25" s="10">
        <v>6898507</v>
      </c>
    </row>
    <row r="26" spans="1:8" ht="12.75">
      <c r="A26" s="23"/>
      <c r="B26" s="13" t="s">
        <v>1937</v>
      </c>
      <c r="C26" s="14">
        <v>5647</v>
      </c>
      <c r="D26" s="14">
        <v>4210</v>
      </c>
      <c r="E26" s="14">
        <v>1437</v>
      </c>
      <c r="F26" s="14">
        <v>5555646</v>
      </c>
      <c r="G26" s="14">
        <v>3354588</v>
      </c>
      <c r="H26" s="10">
        <v>2201058</v>
      </c>
    </row>
    <row r="27" spans="1:8" ht="12.75">
      <c r="A27" s="23"/>
      <c r="B27" s="13" t="s">
        <v>1938</v>
      </c>
      <c r="C27" s="14">
        <v>9439</v>
      </c>
      <c r="D27" s="14">
        <v>6917</v>
      </c>
      <c r="E27" s="14">
        <v>2522</v>
      </c>
      <c r="F27" s="14">
        <v>9434107</v>
      </c>
      <c r="G27" s="14">
        <v>4736658</v>
      </c>
      <c r="H27" s="10">
        <v>4697449</v>
      </c>
    </row>
    <row r="28" spans="1:8" ht="12.75">
      <c r="A28" s="23" t="s">
        <v>747</v>
      </c>
      <c r="B28" s="13" t="s">
        <v>1935</v>
      </c>
      <c r="C28" s="14">
        <v>5295</v>
      </c>
      <c r="D28" s="14">
        <v>4078</v>
      </c>
      <c r="E28" s="14">
        <v>1217</v>
      </c>
      <c r="F28" s="14">
        <v>4496233</v>
      </c>
      <c r="G28" s="14">
        <v>3044969</v>
      </c>
      <c r="H28" s="10">
        <v>1451264</v>
      </c>
    </row>
    <row r="29" spans="1:8" ht="12.75">
      <c r="A29" s="23"/>
      <c r="B29" s="13" t="s">
        <v>1937</v>
      </c>
      <c r="C29" s="14">
        <v>2071</v>
      </c>
      <c r="D29" s="14">
        <v>1466</v>
      </c>
      <c r="E29" s="14">
        <v>605</v>
      </c>
      <c r="F29" s="14">
        <v>1866112</v>
      </c>
      <c r="G29" s="14">
        <v>1226045</v>
      </c>
      <c r="H29" s="10">
        <v>640067</v>
      </c>
    </row>
    <row r="30" spans="1:8" ht="12.75">
      <c r="A30" s="23"/>
      <c r="B30" s="13" t="s">
        <v>1938</v>
      </c>
      <c r="C30" s="14">
        <v>3224</v>
      </c>
      <c r="D30" s="14">
        <v>2612</v>
      </c>
      <c r="E30" s="14">
        <v>612</v>
      </c>
      <c r="F30" s="14">
        <v>2630121</v>
      </c>
      <c r="G30" s="14">
        <v>1818924</v>
      </c>
      <c r="H30" s="10">
        <v>811197</v>
      </c>
    </row>
    <row r="31" spans="1:8" ht="12.75">
      <c r="A31" s="23" t="s">
        <v>748</v>
      </c>
      <c r="B31" s="13" t="s">
        <v>1935</v>
      </c>
      <c r="C31" s="14">
        <v>15799</v>
      </c>
      <c r="D31" s="14">
        <v>9380</v>
      </c>
      <c r="E31" s="14">
        <v>6419</v>
      </c>
      <c r="F31" s="14">
        <v>11607561</v>
      </c>
      <c r="G31" s="14">
        <v>7042026</v>
      </c>
      <c r="H31" s="10">
        <v>4565535</v>
      </c>
    </row>
    <row r="32" spans="1:8" ht="12.75">
      <c r="A32" s="23"/>
      <c r="B32" s="13" t="s">
        <v>1937</v>
      </c>
      <c r="C32" s="14">
        <v>4165</v>
      </c>
      <c r="D32" s="14">
        <v>3008</v>
      </c>
      <c r="E32" s="14">
        <v>1157</v>
      </c>
      <c r="F32" s="14">
        <v>4242588</v>
      </c>
      <c r="G32" s="14">
        <v>2742083</v>
      </c>
      <c r="H32" s="10">
        <v>1500505</v>
      </c>
    </row>
    <row r="33" spans="1:8" ht="12.75">
      <c r="A33" s="23"/>
      <c r="B33" s="13" t="s">
        <v>1938</v>
      </c>
      <c r="C33" s="14">
        <v>11634</v>
      </c>
      <c r="D33" s="14">
        <v>6372</v>
      </c>
      <c r="E33" s="14">
        <v>5262</v>
      </c>
      <c r="F33" s="14">
        <v>7364973</v>
      </c>
      <c r="G33" s="14">
        <v>4299943</v>
      </c>
      <c r="H33" s="10">
        <v>3065030</v>
      </c>
    </row>
    <row r="34" spans="1:7" ht="12.75">
      <c r="A34" s="23" t="s">
        <v>499</v>
      </c>
      <c r="B34" s="13"/>
      <c r="C34" s="14"/>
      <c r="D34" s="14"/>
      <c r="E34" s="14"/>
      <c r="F34" s="14"/>
      <c r="G34" s="14"/>
    </row>
    <row r="35" spans="1:8" ht="12.75">
      <c r="A35" s="23" t="s">
        <v>1945</v>
      </c>
      <c r="B35" s="13" t="s">
        <v>1935</v>
      </c>
      <c r="C35" s="14">
        <v>3831</v>
      </c>
      <c r="D35" s="14">
        <v>3016</v>
      </c>
      <c r="E35" s="14">
        <v>815</v>
      </c>
      <c r="F35" s="14">
        <v>3097147</v>
      </c>
      <c r="G35" s="14">
        <v>2250633</v>
      </c>
      <c r="H35" s="10">
        <v>846514</v>
      </c>
    </row>
    <row r="36" spans="1:8" ht="12.75">
      <c r="A36" s="23"/>
      <c r="B36" s="13" t="s">
        <v>1937</v>
      </c>
      <c r="C36" s="14">
        <v>1525</v>
      </c>
      <c r="D36" s="14">
        <v>1065</v>
      </c>
      <c r="E36" s="14">
        <v>460</v>
      </c>
      <c r="F36" s="14">
        <v>1351125</v>
      </c>
      <c r="G36" s="14">
        <v>918493</v>
      </c>
      <c r="H36" s="10">
        <v>432632</v>
      </c>
    </row>
    <row r="37" spans="1:8" ht="12.75">
      <c r="A37" s="23"/>
      <c r="B37" s="13" t="s">
        <v>1938</v>
      </c>
      <c r="C37" s="14">
        <v>2306</v>
      </c>
      <c r="D37" s="14">
        <v>1951</v>
      </c>
      <c r="E37" s="14">
        <v>355</v>
      </c>
      <c r="F37" s="14">
        <v>1746022</v>
      </c>
      <c r="G37" s="14">
        <v>1332140</v>
      </c>
      <c r="H37" s="10">
        <v>413882</v>
      </c>
    </row>
    <row r="38" spans="1:7" ht="12.75">
      <c r="A38" s="23" t="s">
        <v>1946</v>
      </c>
      <c r="B38" s="13"/>
      <c r="C38" s="14"/>
      <c r="D38" s="14"/>
      <c r="E38" s="14"/>
      <c r="F38" s="14"/>
      <c r="G38" s="14"/>
    </row>
    <row r="39" spans="1:8" ht="12.75">
      <c r="A39" s="23" t="s">
        <v>1947</v>
      </c>
      <c r="B39" s="13"/>
      <c r="C39" s="14">
        <v>1502</v>
      </c>
      <c r="D39" s="14">
        <v>1077</v>
      </c>
      <c r="E39" s="14">
        <v>425</v>
      </c>
      <c r="F39" s="14">
        <v>1237931</v>
      </c>
      <c r="G39" s="14">
        <v>837173</v>
      </c>
      <c r="H39" s="10">
        <v>400758</v>
      </c>
    </row>
    <row r="40" spans="1:8" ht="12.75">
      <c r="A40" s="23" t="s">
        <v>1948</v>
      </c>
      <c r="B40" s="13"/>
      <c r="C40" s="14">
        <v>692</v>
      </c>
      <c r="D40" s="14">
        <v>513</v>
      </c>
      <c r="E40" s="14">
        <v>179</v>
      </c>
      <c r="F40" s="14">
        <v>633675</v>
      </c>
      <c r="G40" s="14">
        <v>363937</v>
      </c>
      <c r="H40" s="10">
        <v>269738</v>
      </c>
    </row>
    <row r="41" spans="1:8" ht="12.75">
      <c r="A41" s="23" t="s">
        <v>1949</v>
      </c>
      <c r="B41" s="13"/>
      <c r="C41" s="14">
        <v>1453</v>
      </c>
      <c r="D41" s="14">
        <v>1255</v>
      </c>
      <c r="E41" s="14">
        <v>198</v>
      </c>
      <c r="F41" s="14">
        <v>1009363</v>
      </c>
      <c r="G41" s="14">
        <v>867132</v>
      </c>
      <c r="H41" s="10">
        <v>142231</v>
      </c>
    </row>
    <row r="42" spans="1:8" ht="12.75">
      <c r="A42" s="23" t="s">
        <v>1950</v>
      </c>
      <c r="B42" s="13"/>
      <c r="C42" s="14">
        <v>184</v>
      </c>
      <c r="D42" s="14">
        <v>171</v>
      </c>
      <c r="E42" s="14">
        <v>13</v>
      </c>
      <c r="F42" s="14">
        <v>216178</v>
      </c>
      <c r="G42" s="14">
        <v>182391</v>
      </c>
      <c r="H42" s="10">
        <v>33787</v>
      </c>
    </row>
    <row r="43" spans="1:8" ht="12.75">
      <c r="A43" s="23" t="s">
        <v>1951</v>
      </c>
      <c r="B43" s="13" t="s">
        <v>1935</v>
      </c>
      <c r="C43" s="14">
        <v>7647</v>
      </c>
      <c r="D43" s="14">
        <v>3181</v>
      </c>
      <c r="E43" s="14">
        <v>4466</v>
      </c>
      <c r="F43" s="14">
        <v>4284094</v>
      </c>
      <c r="G43" s="14">
        <v>2241023</v>
      </c>
      <c r="H43" s="10">
        <v>2043071</v>
      </c>
    </row>
    <row r="44" spans="1:8" ht="12.75">
      <c r="A44" s="23"/>
      <c r="B44" s="13" t="s">
        <v>1937</v>
      </c>
      <c r="C44" s="14">
        <v>1330</v>
      </c>
      <c r="D44" s="14">
        <v>946</v>
      </c>
      <c r="E44" s="14">
        <v>384</v>
      </c>
      <c r="F44" s="14">
        <v>1311719</v>
      </c>
      <c r="G44" s="14">
        <v>711040</v>
      </c>
      <c r="H44" s="10">
        <v>600679</v>
      </c>
    </row>
    <row r="45" spans="1:8" ht="12.75">
      <c r="A45" s="23"/>
      <c r="B45" s="13" t="s">
        <v>1938</v>
      </c>
      <c r="C45" s="14">
        <v>6317</v>
      </c>
      <c r="D45" s="14">
        <v>2235</v>
      </c>
      <c r="E45" s="14">
        <v>4082</v>
      </c>
      <c r="F45" s="14">
        <v>2972375</v>
      </c>
      <c r="G45" s="14">
        <v>1529983</v>
      </c>
      <c r="H45" s="10">
        <v>1442392</v>
      </c>
    </row>
    <row r="46" spans="1:7" ht="12.75">
      <c r="A46" s="23" t="s">
        <v>1946</v>
      </c>
      <c r="B46" s="13"/>
      <c r="C46" s="14"/>
      <c r="D46" s="14"/>
      <c r="E46" s="14"/>
      <c r="F46" s="14"/>
      <c r="G46" s="14"/>
    </row>
    <row r="47" spans="1:8" ht="12.75">
      <c r="A47" s="23" t="s">
        <v>1952</v>
      </c>
      <c r="B47" s="13"/>
      <c r="C47" s="14">
        <v>3084</v>
      </c>
      <c r="D47" s="14">
        <v>1552</v>
      </c>
      <c r="E47" s="14">
        <v>1532</v>
      </c>
      <c r="F47" s="14">
        <v>1592842</v>
      </c>
      <c r="G47" s="14">
        <v>1082913</v>
      </c>
      <c r="H47" s="10">
        <v>509929</v>
      </c>
    </row>
    <row r="48" spans="1:8" ht="12.75">
      <c r="A48" s="23" t="s">
        <v>1953</v>
      </c>
      <c r="B48" s="13"/>
      <c r="C48" s="14">
        <v>4563</v>
      </c>
      <c r="D48" s="14">
        <v>1629</v>
      </c>
      <c r="E48" s="14">
        <v>2934</v>
      </c>
      <c r="F48" s="14">
        <v>2691252</v>
      </c>
      <c r="G48" s="14">
        <v>1158110</v>
      </c>
      <c r="H48" s="10">
        <v>1533142</v>
      </c>
    </row>
    <row r="49" spans="1:8" ht="12.75">
      <c r="A49" s="23" t="s">
        <v>1954</v>
      </c>
      <c r="B49" s="13" t="s">
        <v>1935</v>
      </c>
      <c r="C49" s="14">
        <v>4662</v>
      </c>
      <c r="D49" s="14">
        <v>3760</v>
      </c>
      <c r="E49" s="14">
        <v>902</v>
      </c>
      <c r="F49" s="14">
        <v>4912672</v>
      </c>
      <c r="G49" s="14">
        <v>2721052</v>
      </c>
      <c r="H49" s="10">
        <v>2191620</v>
      </c>
    </row>
    <row r="50" spans="1:8" ht="12.75">
      <c r="A50" s="23"/>
      <c r="B50" s="13" t="s">
        <v>1937</v>
      </c>
      <c r="C50" s="14">
        <v>1544</v>
      </c>
      <c r="D50" s="14">
        <v>1266</v>
      </c>
      <c r="E50" s="14">
        <v>278</v>
      </c>
      <c r="F50" s="14">
        <v>1628847</v>
      </c>
      <c r="G50" s="14">
        <v>1035147</v>
      </c>
      <c r="H50" s="10">
        <v>593700</v>
      </c>
    </row>
    <row r="51" spans="1:8" ht="12.75">
      <c r="A51" s="23"/>
      <c r="B51" s="13" t="s">
        <v>1938</v>
      </c>
      <c r="C51" s="14">
        <v>3118</v>
      </c>
      <c r="D51" s="14">
        <v>2494</v>
      </c>
      <c r="E51" s="14">
        <v>624</v>
      </c>
      <c r="F51" s="14">
        <v>3283825</v>
      </c>
      <c r="G51" s="14">
        <v>1685905</v>
      </c>
      <c r="H51" s="10">
        <v>1597920</v>
      </c>
    </row>
    <row r="52" spans="1:7" ht="12.75">
      <c r="A52" s="23" t="s">
        <v>1946</v>
      </c>
      <c r="B52" s="13"/>
      <c r="C52" s="14"/>
      <c r="D52" s="14"/>
      <c r="E52" s="14"/>
      <c r="F52" s="14"/>
      <c r="G52" s="14"/>
    </row>
    <row r="53" spans="1:8" ht="12.75">
      <c r="A53" s="23" t="s">
        <v>1955</v>
      </c>
      <c r="B53" s="13"/>
      <c r="C53" s="14">
        <v>865</v>
      </c>
      <c r="D53" s="14">
        <v>624</v>
      </c>
      <c r="E53" s="14">
        <v>241</v>
      </c>
      <c r="F53" s="14">
        <v>1278778</v>
      </c>
      <c r="G53" s="14">
        <v>434298</v>
      </c>
      <c r="H53" s="10">
        <v>844480</v>
      </c>
    </row>
    <row r="54" spans="1:8" ht="12.75">
      <c r="A54" s="23" t="s">
        <v>1956</v>
      </c>
      <c r="B54" s="13"/>
      <c r="C54" s="14">
        <v>1167</v>
      </c>
      <c r="D54" s="14">
        <v>936</v>
      </c>
      <c r="E54" s="14">
        <v>231</v>
      </c>
      <c r="F54" s="14">
        <v>1261053</v>
      </c>
      <c r="G54" s="14">
        <v>649021</v>
      </c>
      <c r="H54" s="10">
        <v>612032</v>
      </c>
    </row>
    <row r="55" spans="1:8" ht="12.75">
      <c r="A55" s="23" t="s">
        <v>1156</v>
      </c>
      <c r="B55" s="13"/>
      <c r="C55" s="14">
        <v>2630</v>
      </c>
      <c r="D55" s="14">
        <v>2200</v>
      </c>
      <c r="E55" s="14">
        <v>430</v>
      </c>
      <c r="F55" s="14">
        <v>2372841</v>
      </c>
      <c r="G55" s="14">
        <v>1637733</v>
      </c>
      <c r="H55" s="10">
        <v>735108</v>
      </c>
    </row>
    <row r="56" spans="1:8" ht="12.75">
      <c r="A56" s="23" t="s">
        <v>749</v>
      </c>
      <c r="B56" s="13" t="s">
        <v>1935</v>
      </c>
      <c r="C56" s="14">
        <v>2096</v>
      </c>
      <c r="D56" s="14">
        <v>1558</v>
      </c>
      <c r="E56" s="14">
        <v>538</v>
      </c>
      <c r="F56" s="14">
        <v>2210425</v>
      </c>
      <c r="G56" s="14">
        <v>1147870</v>
      </c>
      <c r="H56" s="10">
        <v>1062555</v>
      </c>
    </row>
    <row r="57" spans="1:8" ht="12.75">
      <c r="A57" s="23"/>
      <c r="B57" s="13" t="s">
        <v>1937</v>
      </c>
      <c r="C57" s="14">
        <v>965</v>
      </c>
      <c r="D57" s="14">
        <v>693</v>
      </c>
      <c r="E57" s="14">
        <v>272</v>
      </c>
      <c r="F57" s="14">
        <v>1354282</v>
      </c>
      <c r="G57" s="14">
        <v>570189</v>
      </c>
      <c r="H57" s="10">
        <v>784093</v>
      </c>
    </row>
    <row r="58" spans="1:8" ht="12.75">
      <c r="A58" s="23"/>
      <c r="B58" s="13" t="s">
        <v>1938</v>
      </c>
      <c r="C58" s="14">
        <v>1131</v>
      </c>
      <c r="D58" s="14">
        <v>865</v>
      </c>
      <c r="E58" s="14">
        <v>266</v>
      </c>
      <c r="F58" s="14">
        <v>856143</v>
      </c>
      <c r="G58" s="14">
        <v>577681</v>
      </c>
      <c r="H58" s="10">
        <v>278462</v>
      </c>
    </row>
    <row r="59" spans="1:7" ht="12.75">
      <c r="A59" s="23" t="s">
        <v>1946</v>
      </c>
      <c r="B59" s="13"/>
      <c r="C59" s="14"/>
      <c r="D59" s="14"/>
      <c r="E59" s="14"/>
      <c r="F59" s="14"/>
      <c r="G59" s="14"/>
    </row>
    <row r="60" spans="1:8" ht="12.75">
      <c r="A60" s="23" t="s">
        <v>1158</v>
      </c>
      <c r="B60" s="13"/>
      <c r="C60" s="14">
        <v>782</v>
      </c>
      <c r="D60" s="14">
        <v>557</v>
      </c>
      <c r="E60" s="14">
        <v>225</v>
      </c>
      <c r="F60" s="14">
        <v>1212004</v>
      </c>
      <c r="G60" s="14">
        <v>376106</v>
      </c>
      <c r="H60" s="10">
        <v>835898</v>
      </c>
    </row>
    <row r="61" spans="1:8" ht="12.75">
      <c r="A61" s="23" t="s">
        <v>1159</v>
      </c>
      <c r="B61" s="13"/>
      <c r="C61" s="14">
        <v>1314</v>
      </c>
      <c r="D61" s="14">
        <v>1001</v>
      </c>
      <c r="E61" s="14">
        <v>313</v>
      </c>
      <c r="F61" s="14">
        <v>998421</v>
      </c>
      <c r="G61" s="14">
        <v>771764</v>
      </c>
      <c r="H61" s="10">
        <v>226657</v>
      </c>
    </row>
    <row r="62" spans="1:8" ht="12.75">
      <c r="A62" s="23" t="s">
        <v>1160</v>
      </c>
      <c r="B62" s="13" t="s">
        <v>1935</v>
      </c>
      <c r="C62" s="14">
        <v>5584</v>
      </c>
      <c r="D62" s="14">
        <v>4060</v>
      </c>
      <c r="E62" s="14">
        <v>1524</v>
      </c>
      <c r="F62" s="14">
        <v>4563241</v>
      </c>
      <c r="G62" s="14">
        <v>2918294</v>
      </c>
      <c r="H62" s="10">
        <v>1644947</v>
      </c>
    </row>
    <row r="63" spans="1:8" ht="12.75">
      <c r="A63" s="23"/>
      <c r="B63" s="13" t="s">
        <v>1937</v>
      </c>
      <c r="C63" s="14">
        <v>2081</v>
      </c>
      <c r="D63" s="14">
        <v>1484</v>
      </c>
      <c r="E63" s="14">
        <v>597</v>
      </c>
      <c r="F63" s="14">
        <v>1674191</v>
      </c>
      <c r="G63" s="14">
        <v>1201714</v>
      </c>
      <c r="H63" s="10">
        <v>472477</v>
      </c>
    </row>
    <row r="64" spans="1:8" ht="12.75">
      <c r="A64" s="23"/>
      <c r="B64" s="13" t="s">
        <v>1938</v>
      </c>
      <c r="C64" s="14">
        <v>3503</v>
      </c>
      <c r="D64" s="14">
        <v>2576</v>
      </c>
      <c r="E64" s="14">
        <v>927</v>
      </c>
      <c r="F64" s="14">
        <v>2889050</v>
      </c>
      <c r="G64" s="14">
        <v>1716580</v>
      </c>
      <c r="H64" s="10">
        <v>1172470</v>
      </c>
    </row>
    <row r="65" spans="1:7" ht="12.75">
      <c r="A65" s="23" t="s">
        <v>1946</v>
      </c>
      <c r="B65" s="13"/>
      <c r="C65" s="14"/>
      <c r="D65" s="14"/>
      <c r="E65" s="14"/>
      <c r="F65" s="14"/>
      <c r="G65" s="14"/>
    </row>
    <row r="66" spans="1:8" ht="12.75">
      <c r="A66" s="23" t="s">
        <v>1161</v>
      </c>
      <c r="B66" s="13"/>
      <c r="C66" s="14">
        <v>2370</v>
      </c>
      <c r="D66" s="14">
        <v>1702</v>
      </c>
      <c r="E66" s="14">
        <v>668</v>
      </c>
      <c r="F66" s="14">
        <v>1945036</v>
      </c>
      <c r="G66" s="14">
        <v>1191865</v>
      </c>
      <c r="H66" s="10">
        <v>753171</v>
      </c>
    </row>
    <row r="67" spans="1:8" ht="12.75">
      <c r="A67" s="23" t="s">
        <v>1162</v>
      </c>
      <c r="B67" s="13"/>
      <c r="C67" s="14">
        <v>2744</v>
      </c>
      <c r="D67" s="14">
        <v>2004</v>
      </c>
      <c r="E67" s="14">
        <v>740</v>
      </c>
      <c r="F67" s="14">
        <v>2200008</v>
      </c>
      <c r="G67" s="14">
        <v>1411344</v>
      </c>
      <c r="H67" s="10">
        <v>788664</v>
      </c>
    </row>
    <row r="68" spans="1:8" ht="12.75">
      <c r="A68" s="23" t="s">
        <v>1163</v>
      </c>
      <c r="B68" s="13"/>
      <c r="C68" s="14">
        <v>470</v>
      </c>
      <c r="D68" s="14">
        <v>354</v>
      </c>
      <c r="E68" s="14">
        <v>116</v>
      </c>
      <c r="F68" s="14">
        <v>418197</v>
      </c>
      <c r="G68" s="14">
        <v>315085</v>
      </c>
      <c r="H68" s="10">
        <v>103112</v>
      </c>
    </row>
    <row r="69" spans="1:8" ht="12.75">
      <c r="A69" s="23" t="s">
        <v>1164</v>
      </c>
      <c r="B69" s="13" t="s">
        <v>1935</v>
      </c>
      <c r="C69" s="14">
        <v>7767</v>
      </c>
      <c r="D69" s="14">
        <v>6677</v>
      </c>
      <c r="E69" s="14">
        <v>1090</v>
      </c>
      <c r="F69" s="14">
        <v>6955486</v>
      </c>
      <c r="G69" s="14">
        <v>5000425</v>
      </c>
      <c r="H69" s="10">
        <v>1955061</v>
      </c>
    </row>
    <row r="70" spans="1:8" ht="12.75">
      <c r="A70" s="23"/>
      <c r="B70" s="13" t="s">
        <v>1937</v>
      </c>
      <c r="C70" s="14">
        <v>2256</v>
      </c>
      <c r="D70" s="14">
        <v>1840</v>
      </c>
      <c r="E70" s="14">
        <v>416</v>
      </c>
      <c r="F70" s="14">
        <v>2180444</v>
      </c>
      <c r="G70" s="14">
        <v>1536500</v>
      </c>
      <c r="H70" s="10">
        <v>643944</v>
      </c>
    </row>
    <row r="71" spans="1:8" ht="12.75">
      <c r="A71" s="23"/>
      <c r="B71" s="13" t="s">
        <v>1938</v>
      </c>
      <c r="C71" s="14">
        <v>5511</v>
      </c>
      <c r="D71" s="14">
        <v>4837</v>
      </c>
      <c r="E71" s="14">
        <v>674</v>
      </c>
      <c r="F71" s="14">
        <v>4775042</v>
      </c>
      <c r="G71" s="14">
        <v>3463925</v>
      </c>
      <c r="H71" s="10">
        <v>1311117</v>
      </c>
    </row>
    <row r="72" spans="1:7" ht="12.75">
      <c r="A72" s="23" t="s">
        <v>1946</v>
      </c>
      <c r="B72" s="13"/>
      <c r="C72" s="14"/>
      <c r="D72" s="14"/>
      <c r="E72" s="14"/>
      <c r="F72" s="14"/>
      <c r="G72" s="14"/>
    </row>
    <row r="73" spans="1:8" ht="12.75">
      <c r="A73" s="23" t="s">
        <v>1165</v>
      </c>
      <c r="B73" s="13"/>
      <c r="C73" s="14">
        <v>4226</v>
      </c>
      <c r="D73" s="14">
        <v>3685</v>
      </c>
      <c r="E73" s="14">
        <v>541</v>
      </c>
      <c r="F73" s="14">
        <v>3484428</v>
      </c>
      <c r="G73" s="14">
        <v>2701978</v>
      </c>
      <c r="H73" s="10">
        <v>782450</v>
      </c>
    </row>
    <row r="74" spans="1:8" ht="12.75">
      <c r="A74" s="23" t="s">
        <v>1166</v>
      </c>
      <c r="B74" s="13"/>
      <c r="C74" s="14">
        <v>3057</v>
      </c>
      <c r="D74" s="14">
        <v>2610</v>
      </c>
      <c r="E74" s="14">
        <v>447</v>
      </c>
      <c r="F74" s="14">
        <v>3021333</v>
      </c>
      <c r="G74" s="14">
        <v>1919531</v>
      </c>
      <c r="H74" s="10">
        <v>1101802</v>
      </c>
    </row>
    <row r="75" spans="1:8" ht="12.75">
      <c r="A75" s="23" t="s">
        <v>1167</v>
      </c>
      <c r="B75" s="13"/>
      <c r="C75" s="14">
        <v>484</v>
      </c>
      <c r="D75" s="14">
        <v>382</v>
      </c>
      <c r="E75" s="14">
        <v>102</v>
      </c>
      <c r="F75" s="14">
        <v>449725</v>
      </c>
      <c r="G75" s="14">
        <v>378916</v>
      </c>
      <c r="H75" s="10">
        <v>70809</v>
      </c>
    </row>
    <row r="76" spans="1:8" ht="12.75">
      <c r="A76" s="23" t="s">
        <v>1168</v>
      </c>
      <c r="B76" s="13" t="s">
        <v>1935</v>
      </c>
      <c r="C76" s="14">
        <v>13046</v>
      </c>
      <c r="D76" s="14">
        <v>10934</v>
      </c>
      <c r="E76" s="14">
        <v>2112</v>
      </c>
      <c r="F76" s="14">
        <v>12886067</v>
      </c>
      <c r="G76" s="14">
        <v>8216526</v>
      </c>
      <c r="H76" s="10">
        <v>4669541</v>
      </c>
    </row>
    <row r="77" spans="1:8" ht="12.75">
      <c r="A77" s="23"/>
      <c r="B77" s="13" t="s">
        <v>1937</v>
      </c>
      <c r="C77" s="14">
        <v>4800</v>
      </c>
      <c r="D77" s="14">
        <v>4093</v>
      </c>
      <c r="E77" s="14">
        <v>707</v>
      </c>
      <c r="F77" s="14">
        <v>5008378</v>
      </c>
      <c r="G77" s="14">
        <v>3546075</v>
      </c>
      <c r="H77" s="10">
        <v>1462303</v>
      </c>
    </row>
    <row r="78" spans="1:8" ht="12.75">
      <c r="A78" s="23"/>
      <c r="B78" s="13" t="s">
        <v>1938</v>
      </c>
      <c r="C78" s="14">
        <v>8246</v>
      </c>
      <c r="D78" s="14">
        <v>6841</v>
      </c>
      <c r="E78" s="14">
        <v>1405</v>
      </c>
      <c r="F78" s="14">
        <v>7877689</v>
      </c>
      <c r="G78" s="14">
        <v>4670451</v>
      </c>
      <c r="H78" s="10">
        <v>3207238</v>
      </c>
    </row>
    <row r="79" spans="1:7" ht="12.75">
      <c r="A79" s="23" t="s">
        <v>1946</v>
      </c>
      <c r="B79" s="13"/>
      <c r="C79" s="14"/>
      <c r="D79" s="14"/>
      <c r="E79" s="14"/>
      <c r="F79" s="14"/>
      <c r="G79" s="14"/>
    </row>
    <row r="80" spans="1:8" ht="12.75">
      <c r="A80" s="23" t="s">
        <v>1169</v>
      </c>
      <c r="B80" s="13"/>
      <c r="C80" s="14">
        <v>1669</v>
      </c>
      <c r="D80" s="14">
        <v>1170</v>
      </c>
      <c r="E80" s="14">
        <v>499</v>
      </c>
      <c r="F80" s="14">
        <v>2026092</v>
      </c>
      <c r="G80" s="14">
        <v>808119</v>
      </c>
      <c r="H80" s="10">
        <v>1217973</v>
      </c>
    </row>
    <row r="81" spans="1:8" ht="12.75">
      <c r="A81" s="23" t="s">
        <v>1170</v>
      </c>
      <c r="B81" s="13"/>
      <c r="C81" s="14">
        <v>2105</v>
      </c>
      <c r="D81" s="14">
        <v>1540</v>
      </c>
      <c r="E81" s="14">
        <v>565</v>
      </c>
      <c r="F81" s="14">
        <v>2144537</v>
      </c>
      <c r="G81" s="14">
        <v>1053740</v>
      </c>
      <c r="H81" s="10">
        <v>1090797</v>
      </c>
    </row>
    <row r="82" spans="1:8" ht="12.75">
      <c r="A82" s="23" t="s">
        <v>1171</v>
      </c>
      <c r="B82" s="13"/>
      <c r="C82" s="14">
        <v>6128</v>
      </c>
      <c r="D82" s="14">
        <v>5427</v>
      </c>
      <c r="E82" s="14">
        <v>701</v>
      </c>
      <c r="F82" s="14">
        <v>5980132</v>
      </c>
      <c r="G82" s="14">
        <v>4190643</v>
      </c>
      <c r="H82" s="10">
        <v>1789489</v>
      </c>
    </row>
    <row r="83" spans="1:8" ht="12.75">
      <c r="A83" s="23" t="s">
        <v>1172</v>
      </c>
      <c r="B83" s="13"/>
      <c r="C83" s="14">
        <v>2164</v>
      </c>
      <c r="D83" s="14">
        <v>1864</v>
      </c>
      <c r="E83" s="14">
        <v>300</v>
      </c>
      <c r="F83" s="14">
        <v>1591908</v>
      </c>
      <c r="G83" s="14">
        <v>1212940</v>
      </c>
      <c r="H83" s="10">
        <v>378968</v>
      </c>
    </row>
    <row r="84" spans="1:8" ht="12.75">
      <c r="A84" s="23" t="s">
        <v>1173</v>
      </c>
      <c r="B84" s="13"/>
      <c r="C84" s="14">
        <v>980</v>
      </c>
      <c r="D84" s="14">
        <v>933</v>
      </c>
      <c r="E84" s="14">
        <v>47</v>
      </c>
      <c r="F84" s="14">
        <v>1143398</v>
      </c>
      <c r="G84" s="14">
        <v>951084</v>
      </c>
      <c r="H84" s="10">
        <v>192314</v>
      </c>
    </row>
    <row r="85" spans="1:8" ht="12.75">
      <c r="A85" s="23" t="s">
        <v>1174</v>
      </c>
      <c r="B85" s="13" t="s">
        <v>1935</v>
      </c>
      <c r="C85" s="14">
        <v>1464</v>
      </c>
      <c r="D85" s="14">
        <v>1062</v>
      </c>
      <c r="E85" s="14">
        <v>402</v>
      </c>
      <c r="F85" s="14">
        <v>1399086</v>
      </c>
      <c r="G85" s="14">
        <v>794336</v>
      </c>
      <c r="H85" s="10">
        <v>604750</v>
      </c>
    </row>
    <row r="86" spans="1:8" ht="12.75">
      <c r="A86" s="23"/>
      <c r="B86" s="13" t="s">
        <v>1937</v>
      </c>
      <c r="C86" s="14">
        <v>546</v>
      </c>
      <c r="D86" s="14">
        <v>401</v>
      </c>
      <c r="E86" s="14">
        <v>145</v>
      </c>
      <c r="F86" s="14">
        <v>514987</v>
      </c>
      <c r="G86" s="14">
        <v>307552</v>
      </c>
      <c r="H86" s="10">
        <v>207435</v>
      </c>
    </row>
    <row r="87" spans="1:8" ht="12.75">
      <c r="A87" s="23"/>
      <c r="B87" s="13" t="s">
        <v>1938</v>
      </c>
      <c r="C87" s="14">
        <v>918</v>
      </c>
      <c r="D87" s="14">
        <v>661</v>
      </c>
      <c r="E87" s="14">
        <v>257</v>
      </c>
      <c r="F87" s="14">
        <v>884099</v>
      </c>
      <c r="G87" s="14">
        <v>486784</v>
      </c>
      <c r="H87" s="10">
        <v>397315</v>
      </c>
    </row>
    <row r="88" spans="1:7" ht="12.75">
      <c r="A88" s="23" t="s">
        <v>500</v>
      </c>
      <c r="B88" s="13"/>
      <c r="C88" s="14"/>
      <c r="D88" s="14"/>
      <c r="E88" s="14"/>
      <c r="F88" s="14"/>
      <c r="G88" s="14"/>
    </row>
    <row r="89" spans="1:8" ht="12.75">
      <c r="A89" s="23" t="s">
        <v>902</v>
      </c>
      <c r="B89" s="13"/>
      <c r="C89" s="14">
        <v>1464</v>
      </c>
      <c r="D89" s="14">
        <v>1062</v>
      </c>
      <c r="E89" s="14">
        <v>402</v>
      </c>
      <c r="F89" s="14">
        <v>1399086</v>
      </c>
      <c r="G89" s="14">
        <v>794336</v>
      </c>
      <c r="H89" s="10">
        <v>604750</v>
      </c>
    </row>
    <row r="90" spans="1:8" ht="12.75">
      <c r="A90" s="23" t="s">
        <v>903</v>
      </c>
      <c r="B90" s="13" t="s">
        <v>1935</v>
      </c>
      <c r="C90" s="14">
        <v>5279</v>
      </c>
      <c r="D90" s="14">
        <v>4423</v>
      </c>
      <c r="E90" s="14">
        <v>856</v>
      </c>
      <c r="F90" s="14">
        <v>4037132</v>
      </c>
      <c r="G90" s="14">
        <v>3066875</v>
      </c>
      <c r="H90" s="10">
        <v>970257</v>
      </c>
    </row>
    <row r="91" spans="1:8" ht="12.75">
      <c r="A91" s="23"/>
      <c r="B91" s="13" t="s">
        <v>1937</v>
      </c>
      <c r="C91" s="14">
        <v>1602</v>
      </c>
      <c r="D91" s="14">
        <v>1308</v>
      </c>
      <c r="E91" s="14">
        <v>294</v>
      </c>
      <c r="F91" s="14">
        <v>1475320</v>
      </c>
      <c r="G91" s="14">
        <v>956047</v>
      </c>
      <c r="H91" s="10">
        <v>519273</v>
      </c>
    </row>
    <row r="92" spans="1:8" ht="12.75">
      <c r="A92" s="23"/>
      <c r="B92" s="13" t="s">
        <v>1938</v>
      </c>
      <c r="C92" s="14">
        <v>3677</v>
      </c>
      <c r="D92" s="14">
        <v>3115</v>
      </c>
      <c r="E92" s="14">
        <v>562</v>
      </c>
      <c r="F92" s="14">
        <v>2561812</v>
      </c>
      <c r="G92" s="14">
        <v>2110828</v>
      </c>
      <c r="H92" s="10">
        <v>450984</v>
      </c>
    </row>
    <row r="93" spans="1:7" ht="12.75">
      <c r="A93" s="23" t="s">
        <v>1946</v>
      </c>
      <c r="B93" s="13"/>
      <c r="C93" s="14"/>
      <c r="D93" s="14"/>
      <c r="E93" s="14"/>
      <c r="F93" s="14"/>
      <c r="G93" s="14"/>
    </row>
    <row r="94" spans="1:8" ht="12.75">
      <c r="A94" s="23" t="s">
        <v>904</v>
      </c>
      <c r="B94" s="13"/>
      <c r="C94" s="14">
        <v>3049</v>
      </c>
      <c r="D94" s="14">
        <v>2546</v>
      </c>
      <c r="E94" s="14">
        <v>503</v>
      </c>
      <c r="F94" s="14">
        <v>2281199</v>
      </c>
      <c r="G94" s="14">
        <v>1755498</v>
      </c>
      <c r="H94" s="10">
        <v>525701</v>
      </c>
    </row>
    <row r="95" spans="1:8" ht="12.75">
      <c r="A95" s="23" t="s">
        <v>905</v>
      </c>
      <c r="B95" s="13"/>
      <c r="C95" s="14">
        <v>2230</v>
      </c>
      <c r="D95" s="14">
        <v>1877</v>
      </c>
      <c r="E95" s="14">
        <v>353</v>
      </c>
      <c r="F95" s="14">
        <v>1755933</v>
      </c>
      <c r="G95" s="14">
        <v>1311377</v>
      </c>
      <c r="H95" s="10">
        <v>444556</v>
      </c>
    </row>
    <row r="96" spans="1:8" ht="12.75">
      <c r="A96" s="23" t="s">
        <v>906</v>
      </c>
      <c r="B96" s="13" t="s">
        <v>1935</v>
      </c>
      <c r="C96" s="14">
        <v>2837</v>
      </c>
      <c r="D96" s="14">
        <v>1885</v>
      </c>
      <c r="E96" s="14">
        <v>952</v>
      </c>
      <c r="F96" s="14">
        <v>7462314</v>
      </c>
      <c r="G96" s="14">
        <v>1485009</v>
      </c>
      <c r="H96" s="10">
        <v>5977305</v>
      </c>
    </row>
    <row r="97" spans="1:8" ht="12.75">
      <c r="A97" s="23"/>
      <c r="B97" s="13" t="s">
        <v>1937</v>
      </c>
      <c r="C97" s="14">
        <v>1158</v>
      </c>
      <c r="D97" s="14">
        <v>843</v>
      </c>
      <c r="E97" s="14">
        <v>315</v>
      </c>
      <c r="F97" s="14">
        <v>5648614</v>
      </c>
      <c r="G97" s="14">
        <v>703270</v>
      </c>
      <c r="H97" s="10">
        <v>4945344</v>
      </c>
    </row>
    <row r="98" spans="1:8" ht="12.75">
      <c r="A98" s="23"/>
      <c r="B98" s="13" t="s">
        <v>1938</v>
      </c>
      <c r="C98" s="14">
        <v>1679</v>
      </c>
      <c r="D98" s="14">
        <v>1042</v>
      </c>
      <c r="E98" s="14">
        <v>637</v>
      </c>
      <c r="F98" s="14">
        <v>1813700</v>
      </c>
      <c r="G98" s="14">
        <v>781739</v>
      </c>
      <c r="H98" s="10">
        <v>1031961</v>
      </c>
    </row>
    <row r="99" spans="1:7" ht="12.75">
      <c r="A99" s="23" t="s">
        <v>1946</v>
      </c>
      <c r="B99" s="13"/>
      <c r="C99" s="14"/>
      <c r="D99" s="14"/>
      <c r="E99" s="14"/>
      <c r="F99" s="14"/>
      <c r="G99" s="14"/>
    </row>
    <row r="100" spans="1:8" ht="12.75">
      <c r="A100" s="23" t="s">
        <v>907</v>
      </c>
      <c r="B100" s="13"/>
      <c r="C100" s="14">
        <v>2171</v>
      </c>
      <c r="D100" s="14">
        <v>1542</v>
      </c>
      <c r="E100" s="14">
        <v>629</v>
      </c>
      <c r="F100" s="14">
        <v>6603357</v>
      </c>
      <c r="G100" s="14">
        <v>1194716</v>
      </c>
      <c r="H100" s="10">
        <v>5408641</v>
      </c>
    </row>
    <row r="101" spans="1:8" ht="12.75">
      <c r="A101" s="23" t="s">
        <v>908</v>
      </c>
      <c r="B101" s="13"/>
      <c r="C101" s="14">
        <v>666</v>
      </c>
      <c r="D101" s="14">
        <v>343</v>
      </c>
      <c r="E101" s="14">
        <v>323</v>
      </c>
      <c r="F101" s="14">
        <v>858957</v>
      </c>
      <c r="G101" s="14">
        <v>290293</v>
      </c>
      <c r="H101" s="10">
        <v>568664</v>
      </c>
    </row>
    <row r="102" spans="1:8" ht="12.75">
      <c r="A102" s="23" t="s">
        <v>750</v>
      </c>
      <c r="B102" s="13" t="s">
        <v>1935</v>
      </c>
      <c r="C102" s="14">
        <v>5063</v>
      </c>
      <c r="D102" s="14">
        <v>4189</v>
      </c>
      <c r="E102" s="14">
        <v>874</v>
      </c>
      <c r="F102" s="14">
        <v>4559284</v>
      </c>
      <c r="G102" s="14">
        <v>3257710</v>
      </c>
      <c r="H102" s="10">
        <v>1301574</v>
      </c>
    </row>
    <row r="103" spans="1:8" ht="12.75">
      <c r="A103" s="23"/>
      <c r="B103" s="13" t="s">
        <v>1937</v>
      </c>
      <c r="C103" s="14">
        <v>1736</v>
      </c>
      <c r="D103" s="14">
        <v>1373</v>
      </c>
      <c r="E103" s="14">
        <v>363</v>
      </c>
      <c r="F103" s="14">
        <v>1814702</v>
      </c>
      <c r="G103" s="14">
        <v>1340503</v>
      </c>
      <c r="H103" s="10">
        <v>474199</v>
      </c>
    </row>
    <row r="104" spans="1:8" ht="12.75">
      <c r="A104" s="23"/>
      <c r="B104" s="13" t="s">
        <v>1938</v>
      </c>
      <c r="C104" s="14">
        <v>3327</v>
      </c>
      <c r="D104" s="14">
        <v>2816</v>
      </c>
      <c r="E104" s="14">
        <v>511</v>
      </c>
      <c r="F104" s="14">
        <v>2744582</v>
      </c>
      <c r="G104" s="14">
        <v>1917207</v>
      </c>
      <c r="H104" s="10">
        <v>827375</v>
      </c>
    </row>
    <row r="105" spans="1:7" ht="12.75">
      <c r="A105" s="23" t="s">
        <v>1946</v>
      </c>
      <c r="B105" s="13"/>
      <c r="C105" s="14"/>
      <c r="D105" s="14"/>
      <c r="E105" s="14"/>
      <c r="F105" s="14"/>
      <c r="G105" s="14"/>
    </row>
    <row r="106" spans="1:8" ht="12.75">
      <c r="A106" s="23" t="s">
        <v>910</v>
      </c>
      <c r="B106" s="13"/>
      <c r="C106" s="14">
        <v>1135</v>
      </c>
      <c r="D106" s="14">
        <v>801</v>
      </c>
      <c r="E106" s="14">
        <v>334</v>
      </c>
      <c r="F106" s="14">
        <v>1112641</v>
      </c>
      <c r="G106" s="14">
        <v>595125</v>
      </c>
      <c r="H106" s="10">
        <v>517516</v>
      </c>
    </row>
    <row r="107" spans="1:8" ht="12.75">
      <c r="A107" s="23" t="s">
        <v>1082</v>
      </c>
      <c r="B107" s="13"/>
      <c r="C107" s="14">
        <v>3586</v>
      </c>
      <c r="D107" s="14">
        <v>3078</v>
      </c>
      <c r="E107" s="14">
        <v>508</v>
      </c>
      <c r="F107" s="14">
        <v>3063782</v>
      </c>
      <c r="G107" s="14">
        <v>2342079</v>
      </c>
      <c r="H107" s="10">
        <v>721703</v>
      </c>
    </row>
    <row r="108" spans="1:8" ht="12.75">
      <c r="A108" s="23" t="s">
        <v>1083</v>
      </c>
      <c r="B108" s="13"/>
      <c r="C108" s="14">
        <v>342</v>
      </c>
      <c r="D108" s="14">
        <v>310</v>
      </c>
      <c r="E108" s="14">
        <v>32</v>
      </c>
      <c r="F108" s="14">
        <v>382861</v>
      </c>
      <c r="G108" s="14">
        <v>320506</v>
      </c>
      <c r="H108" s="10">
        <v>62355</v>
      </c>
    </row>
    <row r="109" spans="1:8" ht="12.75">
      <c r="A109" s="23" t="s">
        <v>1084</v>
      </c>
      <c r="B109" s="13" t="s">
        <v>1935</v>
      </c>
      <c r="C109" s="14">
        <v>9021</v>
      </c>
      <c r="D109" s="14">
        <v>7112</v>
      </c>
      <c r="E109" s="14">
        <v>1909</v>
      </c>
      <c r="F109" s="14">
        <v>7646271</v>
      </c>
      <c r="G109" s="14">
        <v>5281681</v>
      </c>
      <c r="H109" s="10">
        <v>2364590</v>
      </c>
    </row>
    <row r="110" spans="1:8" ht="12.75">
      <c r="A110" s="23"/>
      <c r="B110" s="13" t="s">
        <v>1937</v>
      </c>
      <c r="C110" s="14">
        <v>4765</v>
      </c>
      <c r="D110" s="14">
        <v>3463</v>
      </c>
      <c r="E110" s="14">
        <v>1302</v>
      </c>
      <c r="F110" s="14">
        <v>4506698</v>
      </c>
      <c r="G110" s="14">
        <v>2710045</v>
      </c>
      <c r="H110" s="10">
        <v>1796653</v>
      </c>
    </row>
    <row r="111" spans="1:8" ht="12.75">
      <c r="A111" s="23"/>
      <c r="B111" s="13" t="s">
        <v>1938</v>
      </c>
      <c r="C111" s="14">
        <v>4256</v>
      </c>
      <c r="D111" s="14">
        <v>3649</v>
      </c>
      <c r="E111" s="14">
        <v>607</v>
      </c>
      <c r="F111" s="14">
        <v>3139573</v>
      </c>
      <c r="G111" s="14">
        <v>2571636</v>
      </c>
      <c r="H111" s="10">
        <v>567937</v>
      </c>
    </row>
    <row r="112" spans="1:7" ht="12.75">
      <c r="A112" s="23" t="s">
        <v>1946</v>
      </c>
      <c r="B112" s="13"/>
      <c r="C112" s="14"/>
      <c r="D112" s="14"/>
      <c r="E112" s="14"/>
      <c r="F112" s="14"/>
      <c r="G112" s="14"/>
    </row>
    <row r="113" spans="1:8" ht="12.75">
      <c r="A113" s="23" t="s">
        <v>1085</v>
      </c>
      <c r="B113" s="13"/>
      <c r="C113" s="14">
        <v>1400</v>
      </c>
      <c r="D113" s="14">
        <v>1159</v>
      </c>
      <c r="E113" s="14">
        <v>241</v>
      </c>
      <c r="F113" s="14">
        <v>1232857</v>
      </c>
      <c r="G113" s="14">
        <v>901445</v>
      </c>
      <c r="H113" s="10">
        <v>331412</v>
      </c>
    </row>
    <row r="114" spans="1:8" ht="12.75">
      <c r="A114" s="23" t="s">
        <v>1086</v>
      </c>
      <c r="B114" s="13"/>
      <c r="C114" s="14">
        <v>2372</v>
      </c>
      <c r="D114" s="14">
        <v>2186</v>
      </c>
      <c r="E114" s="14">
        <v>186</v>
      </c>
      <c r="F114" s="14">
        <v>1648279</v>
      </c>
      <c r="G114" s="14">
        <v>1468695</v>
      </c>
      <c r="H114" s="10">
        <v>179584</v>
      </c>
    </row>
    <row r="115" spans="1:8" ht="12.75">
      <c r="A115" s="23" t="s">
        <v>1087</v>
      </c>
      <c r="B115" s="13"/>
      <c r="C115" s="14">
        <v>3746</v>
      </c>
      <c r="D115" s="14">
        <v>2683</v>
      </c>
      <c r="E115" s="14">
        <v>1063</v>
      </c>
      <c r="F115" s="14">
        <v>3266351</v>
      </c>
      <c r="G115" s="14">
        <v>2059600</v>
      </c>
      <c r="H115" s="10">
        <v>1206751</v>
      </c>
    </row>
    <row r="116" spans="1:8" ht="12.75">
      <c r="A116" s="23" t="s">
        <v>1088</v>
      </c>
      <c r="B116" s="13"/>
      <c r="C116" s="14">
        <v>1503</v>
      </c>
      <c r="D116" s="14">
        <v>1084</v>
      </c>
      <c r="E116" s="14">
        <v>419</v>
      </c>
      <c r="F116" s="14">
        <v>1498784</v>
      </c>
      <c r="G116" s="14">
        <v>851941</v>
      </c>
      <c r="H116" s="10">
        <v>646843</v>
      </c>
    </row>
    <row r="117" spans="1:8" ht="12.75">
      <c r="A117" s="23" t="s">
        <v>1089</v>
      </c>
      <c r="B117" s="13" t="s">
        <v>1935</v>
      </c>
      <c r="C117" s="14">
        <v>2201</v>
      </c>
      <c r="D117" s="14">
        <v>1696</v>
      </c>
      <c r="E117" s="14">
        <v>505</v>
      </c>
      <c r="F117" s="14">
        <v>1810574</v>
      </c>
      <c r="G117" s="14">
        <v>1188927</v>
      </c>
      <c r="H117" s="10">
        <v>621647</v>
      </c>
    </row>
    <row r="118" spans="1:8" ht="12.75">
      <c r="A118" s="23"/>
      <c r="B118" s="13" t="s">
        <v>1937</v>
      </c>
      <c r="C118" s="14">
        <v>665</v>
      </c>
      <c r="D118" s="14">
        <v>461</v>
      </c>
      <c r="E118" s="14">
        <v>204</v>
      </c>
      <c r="F118" s="14">
        <v>611201</v>
      </c>
      <c r="G118" s="14">
        <v>349327</v>
      </c>
      <c r="H118" s="10">
        <v>261874</v>
      </c>
    </row>
    <row r="119" spans="1:8" ht="12.75">
      <c r="A119" s="23"/>
      <c r="B119" s="13" t="s">
        <v>1938</v>
      </c>
      <c r="C119" s="14">
        <v>1536</v>
      </c>
      <c r="D119" s="14">
        <v>1235</v>
      </c>
      <c r="E119" s="14">
        <v>301</v>
      </c>
      <c r="F119" s="14">
        <v>1199373</v>
      </c>
      <c r="G119" s="14">
        <v>839600</v>
      </c>
      <c r="H119" s="10">
        <v>359773</v>
      </c>
    </row>
    <row r="120" spans="1:7" ht="12.75">
      <c r="A120" s="23" t="s">
        <v>500</v>
      </c>
      <c r="B120" s="13"/>
      <c r="C120" s="14"/>
      <c r="D120" s="14"/>
      <c r="E120" s="14"/>
      <c r="F120" s="14"/>
      <c r="G120" s="14"/>
    </row>
    <row r="121" spans="1:8" ht="12.75">
      <c r="A121" s="23" t="s">
        <v>1090</v>
      </c>
      <c r="B121" s="13"/>
      <c r="C121" s="14">
        <v>2201</v>
      </c>
      <c r="D121" s="14">
        <v>1696</v>
      </c>
      <c r="E121" s="14">
        <v>505</v>
      </c>
      <c r="F121" s="14">
        <v>1810574</v>
      </c>
      <c r="G121" s="14">
        <v>1188927</v>
      </c>
      <c r="H121" s="10">
        <v>621647</v>
      </c>
    </row>
    <row r="122" spans="1:8" ht="12.75">
      <c r="A122" s="23" t="s">
        <v>1091</v>
      </c>
      <c r="B122" s="13" t="s">
        <v>1935</v>
      </c>
      <c r="C122" s="14">
        <v>3089</v>
      </c>
      <c r="D122" s="14">
        <v>2010</v>
      </c>
      <c r="E122" s="14">
        <v>1079</v>
      </c>
      <c r="F122" s="14">
        <v>2764183</v>
      </c>
      <c r="G122" s="14">
        <v>1543293</v>
      </c>
      <c r="H122" s="10">
        <v>1220890</v>
      </c>
    </row>
    <row r="123" spans="1:8" ht="12.75">
      <c r="A123" s="23"/>
      <c r="B123" s="13" t="s">
        <v>1937</v>
      </c>
      <c r="C123" s="14">
        <v>1099</v>
      </c>
      <c r="D123" s="14">
        <v>689</v>
      </c>
      <c r="E123" s="14">
        <v>410</v>
      </c>
      <c r="F123" s="14">
        <v>1116167</v>
      </c>
      <c r="G123" s="14">
        <v>690540</v>
      </c>
      <c r="H123" s="10">
        <v>425627</v>
      </c>
    </row>
    <row r="124" spans="1:8" ht="12.75">
      <c r="A124" s="23"/>
      <c r="B124" s="13" t="s">
        <v>1938</v>
      </c>
      <c r="C124" s="14">
        <v>1990</v>
      </c>
      <c r="D124" s="14">
        <v>1321</v>
      </c>
      <c r="E124" s="14">
        <v>669</v>
      </c>
      <c r="F124" s="14">
        <v>1648016</v>
      </c>
      <c r="G124" s="14">
        <v>852753</v>
      </c>
      <c r="H124" s="10">
        <v>795263</v>
      </c>
    </row>
    <row r="125" spans="1:7" ht="12.75">
      <c r="A125" s="23" t="s">
        <v>1946</v>
      </c>
      <c r="B125" s="13"/>
      <c r="C125" s="14"/>
      <c r="D125" s="14"/>
      <c r="E125" s="14"/>
      <c r="F125" s="14"/>
      <c r="G125" s="14"/>
    </row>
    <row r="126" spans="1:8" ht="12.75">
      <c r="A126" s="23" t="s">
        <v>1092</v>
      </c>
      <c r="B126" s="13"/>
      <c r="C126" s="14">
        <v>1122</v>
      </c>
      <c r="D126" s="14">
        <v>669</v>
      </c>
      <c r="E126" s="14">
        <v>453</v>
      </c>
      <c r="F126" s="14">
        <v>1060257</v>
      </c>
      <c r="G126" s="14">
        <v>490658</v>
      </c>
      <c r="H126" s="10">
        <v>569599</v>
      </c>
    </row>
    <row r="127" spans="1:8" ht="12.75">
      <c r="A127" s="23" t="s">
        <v>1093</v>
      </c>
      <c r="B127" s="13"/>
      <c r="C127" s="14">
        <v>1311</v>
      </c>
      <c r="D127" s="14">
        <v>979</v>
      </c>
      <c r="E127" s="14">
        <v>332</v>
      </c>
      <c r="F127" s="14">
        <v>1093555</v>
      </c>
      <c r="G127" s="14">
        <v>732720</v>
      </c>
      <c r="H127" s="10">
        <v>360835</v>
      </c>
    </row>
    <row r="128" spans="1:8" ht="12.75">
      <c r="A128" s="23" t="s">
        <v>1094</v>
      </c>
      <c r="B128" s="13"/>
      <c r="C128" s="14">
        <v>656</v>
      </c>
      <c r="D128" s="14">
        <v>362</v>
      </c>
      <c r="E128" s="14">
        <v>294</v>
      </c>
      <c r="F128" s="14">
        <v>610371</v>
      </c>
      <c r="G128" s="14">
        <v>319915</v>
      </c>
      <c r="H128" s="10">
        <v>290456</v>
      </c>
    </row>
    <row r="129" spans="1:8" ht="12.75">
      <c r="A129" s="23" t="s">
        <v>1717</v>
      </c>
      <c r="B129" s="13" t="s">
        <v>1935</v>
      </c>
      <c r="C129" s="14">
        <v>10025</v>
      </c>
      <c r="D129" s="14">
        <v>7559</v>
      </c>
      <c r="E129" s="14">
        <v>2466</v>
      </c>
      <c r="F129" s="14">
        <v>10669758</v>
      </c>
      <c r="G129" s="14">
        <v>5438719</v>
      </c>
      <c r="H129" s="10">
        <v>5231039</v>
      </c>
    </row>
    <row r="130" spans="1:8" ht="12.75">
      <c r="A130" s="23"/>
      <c r="B130" s="13" t="s">
        <v>1937</v>
      </c>
      <c r="C130" s="14">
        <v>3430</v>
      </c>
      <c r="D130" s="14">
        <v>2640</v>
      </c>
      <c r="E130" s="14">
        <v>790</v>
      </c>
      <c r="F130" s="14">
        <v>3225191</v>
      </c>
      <c r="G130" s="14">
        <v>2088217</v>
      </c>
      <c r="H130" s="10">
        <v>1136974</v>
      </c>
    </row>
    <row r="131" spans="1:8" ht="12.75">
      <c r="A131" s="23"/>
      <c r="B131" s="13" t="s">
        <v>1938</v>
      </c>
      <c r="C131" s="14">
        <v>6595</v>
      </c>
      <c r="D131" s="14">
        <v>4919</v>
      </c>
      <c r="E131" s="14">
        <v>1676</v>
      </c>
      <c r="F131" s="14">
        <v>7444567</v>
      </c>
      <c r="G131" s="14">
        <v>3350502</v>
      </c>
      <c r="H131" s="10">
        <v>4094065</v>
      </c>
    </row>
    <row r="132" spans="1:7" ht="12.75">
      <c r="A132" s="23" t="s">
        <v>1946</v>
      </c>
      <c r="B132" s="13"/>
      <c r="C132" s="14"/>
      <c r="D132" s="14"/>
      <c r="E132" s="14"/>
      <c r="F132" s="14"/>
      <c r="G132" s="14"/>
    </row>
    <row r="133" spans="1:8" ht="12.75">
      <c r="A133" s="23" t="s">
        <v>1718</v>
      </c>
      <c r="B133" s="13"/>
      <c r="C133" s="14">
        <v>946</v>
      </c>
      <c r="D133" s="14">
        <v>611</v>
      </c>
      <c r="E133" s="14">
        <v>335</v>
      </c>
      <c r="F133" s="14">
        <v>817904</v>
      </c>
      <c r="G133" s="14">
        <v>456710</v>
      </c>
      <c r="H133" s="10">
        <v>361194</v>
      </c>
    </row>
    <row r="134" spans="1:8" ht="12.75">
      <c r="A134" s="23" t="s">
        <v>1719</v>
      </c>
      <c r="B134" s="13"/>
      <c r="C134" s="14">
        <v>4926</v>
      </c>
      <c r="D134" s="14">
        <v>3906</v>
      </c>
      <c r="E134" s="14">
        <v>1020</v>
      </c>
      <c r="F134" s="14">
        <v>5641423</v>
      </c>
      <c r="G134" s="14">
        <v>2785117</v>
      </c>
      <c r="H134" s="10">
        <v>2856306</v>
      </c>
    </row>
    <row r="135" spans="1:8" ht="12.75">
      <c r="A135" s="23" t="s">
        <v>478</v>
      </c>
      <c r="B135" s="13"/>
      <c r="C135" s="14">
        <v>2314</v>
      </c>
      <c r="D135" s="14">
        <v>1482</v>
      </c>
      <c r="E135" s="14">
        <v>832</v>
      </c>
      <c r="F135" s="14">
        <v>2611302</v>
      </c>
      <c r="G135" s="14">
        <v>1106208</v>
      </c>
      <c r="H135" s="10">
        <v>1505094</v>
      </c>
    </row>
    <row r="136" spans="1:8" ht="12.75">
      <c r="A136" s="23" t="s">
        <v>1830</v>
      </c>
      <c r="B136" s="13"/>
      <c r="C136" s="14">
        <v>1297</v>
      </c>
      <c r="D136" s="14">
        <v>1062</v>
      </c>
      <c r="E136" s="14">
        <v>235</v>
      </c>
      <c r="F136" s="14">
        <v>1157885</v>
      </c>
      <c r="G136" s="14">
        <v>682570</v>
      </c>
      <c r="H136" s="10">
        <v>475315</v>
      </c>
    </row>
    <row r="137" spans="1:8" ht="12.75">
      <c r="A137" s="23" t="s">
        <v>1831</v>
      </c>
      <c r="B137" s="13"/>
      <c r="C137" s="14">
        <v>542</v>
      </c>
      <c r="D137" s="14">
        <v>498</v>
      </c>
      <c r="E137" s="14">
        <v>44</v>
      </c>
      <c r="F137" s="14">
        <v>441244</v>
      </c>
      <c r="G137" s="14">
        <v>408114</v>
      </c>
      <c r="H137" s="10">
        <v>33130</v>
      </c>
    </row>
    <row r="138" spans="1:8" ht="12.75">
      <c r="A138" s="23" t="s">
        <v>1832</v>
      </c>
      <c r="B138" s="13" t="s">
        <v>1935</v>
      </c>
      <c r="C138" s="14">
        <v>2965</v>
      </c>
      <c r="D138" s="14">
        <v>2010</v>
      </c>
      <c r="E138" s="14">
        <v>955</v>
      </c>
      <c r="F138" s="14">
        <v>2109570</v>
      </c>
      <c r="G138" s="14">
        <v>1504657</v>
      </c>
      <c r="H138" s="10">
        <v>604913</v>
      </c>
    </row>
    <row r="139" spans="1:8" ht="12.75">
      <c r="A139" s="23"/>
      <c r="B139" s="13" t="s">
        <v>1937</v>
      </c>
      <c r="C139" s="14">
        <v>1252</v>
      </c>
      <c r="D139" s="14">
        <v>877</v>
      </c>
      <c r="E139" s="14">
        <v>375</v>
      </c>
      <c r="F139" s="14">
        <v>976173</v>
      </c>
      <c r="G139" s="14">
        <v>696182</v>
      </c>
      <c r="H139" s="10">
        <v>279991</v>
      </c>
    </row>
    <row r="140" spans="1:8" ht="12.75">
      <c r="A140" s="23"/>
      <c r="B140" s="13" t="s">
        <v>1938</v>
      </c>
      <c r="C140" s="14">
        <v>1713</v>
      </c>
      <c r="D140" s="14">
        <v>1133</v>
      </c>
      <c r="E140" s="14">
        <v>580</v>
      </c>
      <c r="F140" s="14">
        <v>1133397</v>
      </c>
      <c r="G140" s="14">
        <v>808475</v>
      </c>
      <c r="H140" s="10">
        <v>324922</v>
      </c>
    </row>
    <row r="141" spans="1:7" ht="12.75">
      <c r="A141" s="23" t="s">
        <v>1946</v>
      </c>
      <c r="B141" s="13"/>
      <c r="C141" s="14"/>
      <c r="D141" s="14"/>
      <c r="E141" s="14"/>
      <c r="F141" s="14"/>
      <c r="G141" s="14"/>
    </row>
    <row r="142" spans="1:8" ht="12.75">
      <c r="A142" s="23" t="s">
        <v>1833</v>
      </c>
      <c r="B142" s="13"/>
      <c r="C142" s="14">
        <v>1755</v>
      </c>
      <c r="D142" s="14">
        <v>1213</v>
      </c>
      <c r="E142" s="14">
        <v>542</v>
      </c>
      <c r="F142" s="14">
        <v>1316711</v>
      </c>
      <c r="G142" s="14">
        <v>925860</v>
      </c>
      <c r="H142" s="10">
        <v>390851</v>
      </c>
    </row>
    <row r="143" spans="1:8" ht="12.75">
      <c r="A143" s="23" t="s">
        <v>740</v>
      </c>
      <c r="B143" s="13"/>
      <c r="C143" s="14">
        <v>1210</v>
      </c>
      <c r="D143" s="14">
        <v>797</v>
      </c>
      <c r="E143" s="14">
        <v>413</v>
      </c>
      <c r="F143" s="14">
        <v>792859</v>
      </c>
      <c r="G143" s="14">
        <v>578797</v>
      </c>
      <c r="H143" s="10">
        <v>214062</v>
      </c>
    </row>
    <row r="144" ht="12.75">
      <c r="A144" s="23"/>
    </row>
    <row r="145" ht="12.75">
      <c r="A145" s="23"/>
    </row>
    <row r="146" ht="12.75">
      <c r="A146" s="23"/>
    </row>
    <row r="147" ht="12.75">
      <c r="A147" s="23"/>
    </row>
    <row r="148" ht="12.75">
      <c r="A148" s="23"/>
    </row>
    <row r="149" ht="12.75">
      <c r="A149" s="23"/>
    </row>
    <row r="150" ht="12.75">
      <c r="A150" s="23"/>
    </row>
    <row r="151" ht="12.75">
      <c r="A151" s="23"/>
    </row>
    <row r="152" ht="12.75">
      <c r="A152" s="23"/>
    </row>
    <row r="153" ht="12.75">
      <c r="A153" s="23"/>
    </row>
    <row r="154" ht="12.75">
      <c r="A154" s="23"/>
    </row>
    <row r="155" ht="12.75">
      <c r="A155" s="23"/>
    </row>
    <row r="156" ht="12.75">
      <c r="A156" s="23"/>
    </row>
    <row r="157" ht="12.75">
      <c r="A157" s="23"/>
    </row>
    <row r="158" ht="12.75">
      <c r="A158" s="23"/>
    </row>
    <row r="159" ht="12.75">
      <c r="A159" s="23"/>
    </row>
    <row r="160" ht="12.75">
      <c r="A160" s="23"/>
    </row>
    <row r="161" ht="12.75">
      <c r="A161" s="23"/>
    </row>
    <row r="162" ht="12.75">
      <c r="A162" s="23"/>
    </row>
    <row r="163" ht="12.75">
      <c r="A163" s="23"/>
    </row>
    <row r="164" ht="12.75">
      <c r="A164" s="23"/>
    </row>
    <row r="165" ht="12.75">
      <c r="A165" s="23"/>
    </row>
    <row r="166" ht="12.75">
      <c r="A166" s="23"/>
    </row>
    <row r="167" ht="12.75">
      <c r="A167" s="23"/>
    </row>
    <row r="168" ht="12.75">
      <c r="A168" s="23"/>
    </row>
    <row r="169" ht="12.75">
      <c r="A169" s="23"/>
    </row>
    <row r="170" ht="12.75">
      <c r="A170" s="23"/>
    </row>
    <row r="171" ht="12.75">
      <c r="A171" s="23"/>
    </row>
    <row r="172" ht="12.75">
      <c r="A172" s="23"/>
    </row>
    <row r="173" ht="12.75">
      <c r="A173" s="23"/>
    </row>
    <row r="174" ht="12.75">
      <c r="A174" s="23"/>
    </row>
    <row r="175" ht="12.75">
      <c r="A175" s="23"/>
    </row>
    <row r="176" ht="12.75">
      <c r="A176" s="23"/>
    </row>
    <row r="177" ht="12.75">
      <c r="A177" s="23"/>
    </row>
    <row r="178" ht="12.75">
      <c r="A178" s="23"/>
    </row>
    <row r="179" ht="12.75">
      <c r="A179" s="23"/>
    </row>
    <row r="180" ht="12.75">
      <c r="A180" s="23"/>
    </row>
    <row r="181" ht="12.75">
      <c r="A181" s="23"/>
    </row>
    <row r="182" ht="12.75">
      <c r="A182" s="23"/>
    </row>
    <row r="183" ht="12.75">
      <c r="A183" s="23"/>
    </row>
    <row r="184" ht="12.75">
      <c r="A184" s="23"/>
    </row>
    <row r="185" ht="12.75">
      <c r="A185" s="23"/>
    </row>
    <row r="186" ht="12.75">
      <c r="A186" s="23"/>
    </row>
    <row r="187" ht="12.75">
      <c r="A187" s="23"/>
    </row>
    <row r="188" ht="12.75">
      <c r="A188" s="23"/>
    </row>
    <row r="189" ht="12.75">
      <c r="A189" s="23"/>
    </row>
    <row r="190" ht="12.75">
      <c r="A190" s="23"/>
    </row>
    <row r="191" ht="12.75">
      <c r="A191" s="23"/>
    </row>
    <row r="192" ht="12.75">
      <c r="A192" s="23"/>
    </row>
    <row r="193" ht="12.75">
      <c r="A193" s="23"/>
    </row>
    <row r="194" ht="12.75">
      <c r="A194" s="23"/>
    </row>
    <row r="195" ht="12.75">
      <c r="A195" s="23"/>
    </row>
    <row r="196" ht="12.75">
      <c r="A196" s="23"/>
    </row>
    <row r="197" ht="12.75">
      <c r="A197" s="23"/>
    </row>
    <row r="198" ht="12.75">
      <c r="A198" s="23"/>
    </row>
    <row r="199" ht="12.75">
      <c r="A199" s="23"/>
    </row>
    <row r="200" ht="12.75">
      <c r="A200" s="23"/>
    </row>
    <row r="201" ht="12.75">
      <c r="A201" s="23"/>
    </row>
    <row r="202" ht="12.75">
      <c r="A202" s="23"/>
    </row>
    <row r="203" ht="12.75">
      <c r="A203" s="23"/>
    </row>
    <row r="204" ht="12.75">
      <c r="A204" s="23"/>
    </row>
    <row r="205" ht="12.75">
      <c r="A205" s="23"/>
    </row>
    <row r="206" ht="12.75">
      <c r="A206" s="23"/>
    </row>
    <row r="207" ht="12.75">
      <c r="A207" s="23"/>
    </row>
    <row r="208" ht="12.75">
      <c r="A208" s="23"/>
    </row>
    <row r="209" ht="12.75">
      <c r="A209" s="23"/>
    </row>
    <row r="210" ht="12.75">
      <c r="A210" s="23"/>
    </row>
    <row r="211" ht="12.75">
      <c r="A211" s="23"/>
    </row>
    <row r="212" ht="12.75">
      <c r="A212" s="23"/>
    </row>
    <row r="213" ht="12.75">
      <c r="A213" s="23"/>
    </row>
    <row r="214" ht="12.75">
      <c r="A214" s="23"/>
    </row>
    <row r="215" ht="12.75">
      <c r="A215" s="23"/>
    </row>
    <row r="216" ht="12.75">
      <c r="A216" s="23"/>
    </row>
    <row r="217" ht="12.75">
      <c r="A217" s="23"/>
    </row>
    <row r="218" ht="12.75">
      <c r="A218" s="23"/>
    </row>
    <row r="219" ht="12.75">
      <c r="A219" s="23"/>
    </row>
    <row r="220" ht="12.75">
      <c r="A220" s="23"/>
    </row>
    <row r="221" ht="12.75">
      <c r="A221" s="23"/>
    </row>
    <row r="222" ht="12.75">
      <c r="A222" s="23"/>
    </row>
    <row r="223" ht="12.75">
      <c r="A223" s="23"/>
    </row>
    <row r="224" ht="12.75">
      <c r="A224" s="23"/>
    </row>
    <row r="225" ht="12.75">
      <c r="A225" s="23"/>
    </row>
    <row r="226" ht="12.75">
      <c r="A226" s="23"/>
    </row>
    <row r="227" ht="12.75">
      <c r="A227" s="23"/>
    </row>
    <row r="228" ht="12.75">
      <c r="A228" s="23"/>
    </row>
    <row r="229" ht="12.75">
      <c r="A229" s="23"/>
    </row>
    <row r="230" ht="12.75">
      <c r="A230" s="23"/>
    </row>
    <row r="231" ht="12.75">
      <c r="A231" s="23"/>
    </row>
    <row r="232" ht="12.75">
      <c r="A232" s="23"/>
    </row>
    <row r="233" ht="12.75">
      <c r="A233" s="23"/>
    </row>
    <row r="234" ht="12.75">
      <c r="A234" s="23"/>
    </row>
    <row r="235" ht="12.75">
      <c r="A235" s="23"/>
    </row>
    <row r="236" ht="12.75">
      <c r="A236" s="23"/>
    </row>
    <row r="237" ht="12.75">
      <c r="A237" s="23"/>
    </row>
    <row r="238" ht="12.75">
      <c r="A238" s="23"/>
    </row>
    <row r="239" ht="12.75">
      <c r="A239" s="23"/>
    </row>
    <row r="240" ht="12.75">
      <c r="A240" s="23"/>
    </row>
    <row r="241" ht="12.75">
      <c r="A241" s="23"/>
    </row>
    <row r="242" ht="12.75">
      <c r="A242" s="23"/>
    </row>
    <row r="243" ht="12.75">
      <c r="A243" s="23"/>
    </row>
    <row r="244" ht="12.75">
      <c r="A244" s="23"/>
    </row>
    <row r="245" ht="12.75">
      <c r="A245" s="23"/>
    </row>
    <row r="246" ht="12.75">
      <c r="A246" s="23"/>
    </row>
    <row r="247" ht="12.75">
      <c r="A247" s="23"/>
    </row>
    <row r="248" ht="12.75">
      <c r="A248" s="23"/>
    </row>
    <row r="249" ht="12.75">
      <c r="A249" s="23"/>
    </row>
  </sheetData>
  <mergeCells count="3">
    <mergeCell ref="C6:E6"/>
    <mergeCell ref="F6:H6"/>
    <mergeCell ref="A11:H11"/>
  </mergeCells>
  <printOptions/>
  <pageMargins left="0.7874015748031497" right="0.984251968503937" top="0.7874015748031497" bottom="0.7874015748031497" header="0" footer="0"/>
  <pageSetup horizontalDpi="120" verticalDpi="120" orientation="portrait" paperSize="9" scale="90" r:id="rId1"/>
</worksheet>
</file>

<file path=xl/worksheets/sheet22.xml><?xml version="1.0" encoding="utf-8"?>
<worksheet xmlns="http://schemas.openxmlformats.org/spreadsheetml/2006/main" xmlns:r="http://schemas.openxmlformats.org/officeDocument/2006/relationships">
  <dimension ref="A3:H85"/>
  <sheetViews>
    <sheetView showGridLines="0" workbookViewId="0" topLeftCell="A3">
      <selection activeCell="J24" sqref="J24"/>
    </sheetView>
  </sheetViews>
  <sheetFormatPr defaultColWidth="9.140625" defaultRowHeight="12.75"/>
  <cols>
    <col min="1" max="1" width="22.421875" style="10" customWidth="1"/>
    <col min="2" max="2" width="2.28125" style="10" customWidth="1"/>
    <col min="3" max="3" width="9.00390625" style="10" customWidth="1"/>
    <col min="4" max="4" width="12.7109375" style="10" customWidth="1"/>
    <col min="5" max="5" width="14.421875" style="10" customWidth="1"/>
    <col min="6" max="6" width="10.00390625" style="10" customWidth="1"/>
    <col min="7" max="7" width="11.00390625" style="10" customWidth="1"/>
    <col min="8" max="8" width="14.28125" style="24" customWidth="1"/>
    <col min="9" max="16384" width="9.140625" style="10" customWidth="1"/>
  </cols>
  <sheetData>
    <row r="1" ht="12.75" customHeight="1"/>
    <row r="2" ht="12" customHeight="1"/>
    <row r="3" ht="14.25" customHeight="1">
      <c r="A3" s="10" t="s">
        <v>1123</v>
      </c>
    </row>
    <row r="4" spans="1:8" ht="17.25" customHeight="1">
      <c r="A4" s="11" t="s">
        <v>1122</v>
      </c>
      <c r="B4" s="11"/>
      <c r="C4" s="11"/>
      <c r="D4" s="11"/>
      <c r="E4" s="11"/>
      <c r="F4" s="11"/>
      <c r="G4" s="11"/>
      <c r="H4" s="25"/>
    </row>
    <row r="5" spans="1:8" ht="27.75" customHeight="1">
      <c r="A5" s="22" t="s">
        <v>751</v>
      </c>
      <c r="B5" s="18"/>
      <c r="C5" s="487" t="s">
        <v>1760</v>
      </c>
      <c r="D5" s="488"/>
      <c r="E5" s="505" t="s">
        <v>505</v>
      </c>
      <c r="F5" s="505" t="s">
        <v>1761</v>
      </c>
      <c r="G5" s="497" t="s">
        <v>1755</v>
      </c>
      <c r="H5" s="508"/>
    </row>
    <row r="6" spans="1:8" ht="14.25" customHeight="1">
      <c r="A6" s="23" t="s">
        <v>1927</v>
      </c>
      <c r="B6" s="13"/>
      <c r="C6" s="505" t="s">
        <v>1756</v>
      </c>
      <c r="D6" s="505" t="s">
        <v>1757</v>
      </c>
      <c r="E6" s="506"/>
      <c r="F6" s="506"/>
      <c r="G6" s="509"/>
      <c r="H6" s="510"/>
    </row>
    <row r="7" spans="1:8" ht="14.25" customHeight="1">
      <c r="A7" s="23" t="s">
        <v>752</v>
      </c>
      <c r="B7" s="13"/>
      <c r="C7" s="506"/>
      <c r="D7" s="514"/>
      <c r="E7" s="506"/>
      <c r="F7" s="506"/>
      <c r="G7" s="509"/>
      <c r="H7" s="510"/>
    </row>
    <row r="8" spans="1:8" ht="15" customHeight="1">
      <c r="A8" s="23" t="s">
        <v>753</v>
      </c>
      <c r="B8" s="13"/>
      <c r="C8" s="506"/>
      <c r="D8" s="514"/>
      <c r="E8" s="506"/>
      <c r="F8" s="506"/>
      <c r="G8" s="498"/>
      <c r="H8" s="511"/>
    </row>
    <row r="9" spans="1:8" ht="13.5" customHeight="1">
      <c r="A9" s="23" t="s">
        <v>754</v>
      </c>
      <c r="B9" s="13"/>
      <c r="C9" s="506"/>
      <c r="D9" s="514"/>
      <c r="E9" s="506"/>
      <c r="F9" s="506"/>
      <c r="G9" s="505" t="s">
        <v>1758</v>
      </c>
      <c r="H9" s="512" t="s">
        <v>1759</v>
      </c>
    </row>
    <row r="10" spans="1:8" ht="12" customHeight="1">
      <c r="A10" s="23" t="s">
        <v>755</v>
      </c>
      <c r="B10" s="13"/>
      <c r="C10" s="506"/>
      <c r="D10" s="514"/>
      <c r="E10" s="506"/>
      <c r="F10" s="506"/>
      <c r="G10" s="506"/>
      <c r="H10" s="512"/>
    </row>
    <row r="11" spans="1:8" ht="17.25" customHeight="1">
      <c r="A11" s="23" t="s">
        <v>756</v>
      </c>
      <c r="B11" s="13"/>
      <c r="C11" s="506"/>
      <c r="D11" s="514"/>
      <c r="E11" s="506"/>
      <c r="F11" s="506"/>
      <c r="G11" s="506"/>
      <c r="H11" s="512"/>
    </row>
    <row r="12" spans="1:8" ht="13.5" customHeight="1">
      <c r="A12" s="23" t="s">
        <v>757</v>
      </c>
      <c r="B12" s="13"/>
      <c r="C12" s="506"/>
      <c r="D12" s="514"/>
      <c r="E12" s="506"/>
      <c r="F12" s="506"/>
      <c r="G12" s="506"/>
      <c r="H12" s="512"/>
    </row>
    <row r="13" spans="1:8" ht="16.5" customHeight="1">
      <c r="A13" s="23" t="s">
        <v>758</v>
      </c>
      <c r="B13" s="13"/>
      <c r="C13" s="506"/>
      <c r="D13" s="514"/>
      <c r="E13" s="506"/>
      <c r="F13" s="506"/>
      <c r="G13" s="506"/>
      <c r="H13" s="512"/>
    </row>
    <row r="14" spans="1:8" ht="12.75" customHeight="1">
      <c r="A14" s="11" t="s">
        <v>759</v>
      </c>
      <c r="B14" s="19"/>
      <c r="C14" s="507"/>
      <c r="D14" s="515"/>
      <c r="E14" s="507"/>
      <c r="F14" s="507"/>
      <c r="G14" s="507"/>
      <c r="H14" s="513"/>
    </row>
    <row r="15" spans="1:8" ht="18.75" customHeight="1">
      <c r="A15" s="503" t="s">
        <v>489</v>
      </c>
      <c r="B15" s="503"/>
      <c r="C15" s="503"/>
      <c r="D15" s="503"/>
      <c r="E15" s="503"/>
      <c r="F15" s="503"/>
      <c r="G15" s="503"/>
      <c r="H15" s="503"/>
    </row>
    <row r="16" spans="1:8" ht="21.75" customHeight="1">
      <c r="A16" s="13" t="s">
        <v>760</v>
      </c>
      <c r="B16" s="14" t="s">
        <v>1509</v>
      </c>
      <c r="C16" s="13">
        <v>67235</v>
      </c>
      <c r="D16" s="14">
        <v>66243476</v>
      </c>
      <c r="E16" s="14">
        <v>126803</v>
      </c>
      <c r="F16" s="14">
        <v>557497</v>
      </c>
      <c r="G16" s="14">
        <v>13553426</v>
      </c>
      <c r="H16" s="24">
        <v>106.9</v>
      </c>
    </row>
    <row r="17" spans="1:8" ht="12.75" customHeight="1">
      <c r="A17" s="13" t="s">
        <v>1936</v>
      </c>
      <c r="B17" s="14" t="s">
        <v>1511</v>
      </c>
      <c r="C17" s="13">
        <v>64232</v>
      </c>
      <c r="D17" s="14">
        <v>45706807</v>
      </c>
      <c r="E17" s="14">
        <v>64232</v>
      </c>
      <c r="F17" s="14">
        <v>375076</v>
      </c>
      <c r="G17" s="14">
        <v>9629917</v>
      </c>
      <c r="H17" s="24">
        <v>149.9</v>
      </c>
    </row>
    <row r="18" spans="1:8" ht="12.75" customHeight="1">
      <c r="A18" s="13"/>
      <c r="B18" s="14" t="s">
        <v>761</v>
      </c>
      <c r="C18" s="13">
        <v>1044</v>
      </c>
      <c r="D18" s="14">
        <v>1116090</v>
      </c>
      <c r="E18" s="14">
        <v>2088</v>
      </c>
      <c r="F18" s="14">
        <v>9835</v>
      </c>
      <c r="G18" s="14">
        <v>246932</v>
      </c>
      <c r="H18" s="24">
        <v>118.3</v>
      </c>
    </row>
    <row r="19" spans="1:8" ht="12.75" customHeight="1">
      <c r="A19" s="13"/>
      <c r="B19" s="14" t="s">
        <v>762</v>
      </c>
      <c r="C19" s="13">
        <v>1959</v>
      </c>
      <c r="D19" s="14">
        <v>19420579</v>
      </c>
      <c r="E19" s="14">
        <v>60483</v>
      </c>
      <c r="F19" s="14">
        <v>172586</v>
      </c>
      <c r="G19" s="14">
        <v>3676577</v>
      </c>
      <c r="H19" s="24">
        <v>60.8</v>
      </c>
    </row>
    <row r="20" spans="1:8" ht="26.25" customHeight="1">
      <c r="A20" s="13" t="s">
        <v>763</v>
      </c>
      <c r="B20" s="14" t="s">
        <v>1509</v>
      </c>
      <c r="C20" s="13">
        <v>3344</v>
      </c>
      <c r="D20" s="14">
        <v>3675006</v>
      </c>
      <c r="E20" s="14">
        <v>8155</v>
      </c>
      <c r="F20" s="14">
        <v>32097</v>
      </c>
      <c r="G20" s="14">
        <v>777126</v>
      </c>
      <c r="H20" s="24">
        <v>95.3</v>
      </c>
    </row>
    <row r="21" spans="1:8" ht="12" customHeight="1">
      <c r="A21" s="13"/>
      <c r="B21" s="14" t="s">
        <v>1511</v>
      </c>
      <c r="C21" s="13">
        <v>3136</v>
      </c>
      <c r="D21" s="14">
        <v>2168244</v>
      </c>
      <c r="E21" s="14">
        <v>3136</v>
      </c>
      <c r="F21" s="14">
        <v>17963</v>
      </c>
      <c r="G21" s="14">
        <v>483068</v>
      </c>
      <c r="H21" s="24">
        <v>154</v>
      </c>
    </row>
    <row r="22" spans="1:8" ht="12.75" customHeight="1">
      <c r="A22" s="13"/>
      <c r="B22" s="14" t="s">
        <v>761</v>
      </c>
      <c r="C22" s="13">
        <v>39</v>
      </c>
      <c r="D22" s="14">
        <v>40212</v>
      </c>
      <c r="E22" s="14">
        <v>78</v>
      </c>
      <c r="F22" s="14">
        <v>352</v>
      </c>
      <c r="G22" s="14">
        <v>9098</v>
      </c>
      <c r="H22" s="24">
        <v>116.6</v>
      </c>
    </row>
    <row r="23" spans="1:8" ht="12.75" customHeight="1">
      <c r="A23" s="13"/>
      <c r="B23" s="14" t="s">
        <v>762</v>
      </c>
      <c r="C23" s="13">
        <v>169</v>
      </c>
      <c r="D23" s="14">
        <v>1466550</v>
      </c>
      <c r="E23" s="14">
        <v>4941</v>
      </c>
      <c r="F23" s="14">
        <v>13782</v>
      </c>
      <c r="G23" s="14">
        <v>284960</v>
      </c>
      <c r="H23" s="24">
        <v>57.7</v>
      </c>
    </row>
    <row r="24" spans="1:8" ht="21.75" customHeight="1">
      <c r="A24" s="13" t="s">
        <v>764</v>
      </c>
      <c r="B24" s="14" t="s">
        <v>1509</v>
      </c>
      <c r="C24" s="13">
        <v>3150</v>
      </c>
      <c r="D24" s="14">
        <v>2777541</v>
      </c>
      <c r="E24" s="14">
        <v>5321</v>
      </c>
      <c r="F24" s="14">
        <v>24388</v>
      </c>
      <c r="G24" s="14">
        <v>558483</v>
      </c>
      <c r="H24" s="24">
        <v>105</v>
      </c>
    </row>
    <row r="25" spans="1:8" ht="15.75" customHeight="1">
      <c r="A25" s="13"/>
      <c r="B25" s="14" t="s">
        <v>1511</v>
      </c>
      <c r="C25" s="13">
        <v>3051</v>
      </c>
      <c r="D25" s="14">
        <v>2149661</v>
      </c>
      <c r="E25" s="14">
        <v>3051</v>
      </c>
      <c r="F25" s="14">
        <v>17592</v>
      </c>
      <c r="G25" s="14">
        <v>436946</v>
      </c>
      <c r="H25" s="24">
        <v>143.2</v>
      </c>
    </row>
    <row r="26" spans="1:8" ht="15.75" customHeight="1">
      <c r="A26" s="13"/>
      <c r="B26" s="14" t="s">
        <v>761</v>
      </c>
      <c r="C26" s="13">
        <v>18</v>
      </c>
      <c r="D26" s="14">
        <v>18882</v>
      </c>
      <c r="E26" s="14">
        <v>36</v>
      </c>
      <c r="F26" s="14">
        <v>158</v>
      </c>
      <c r="G26" s="14">
        <v>4102</v>
      </c>
      <c r="H26" s="24">
        <v>113.9</v>
      </c>
    </row>
    <row r="27" spans="1:8" ht="15.75" customHeight="1">
      <c r="A27" s="13"/>
      <c r="B27" s="14" t="s">
        <v>762</v>
      </c>
      <c r="C27" s="13">
        <v>81</v>
      </c>
      <c r="D27" s="14">
        <v>608998</v>
      </c>
      <c r="E27" s="14">
        <v>2234</v>
      </c>
      <c r="F27" s="14">
        <v>6638</v>
      </c>
      <c r="G27" s="14">
        <v>117435</v>
      </c>
      <c r="H27" s="24">
        <v>52.6</v>
      </c>
    </row>
    <row r="28" spans="1:8" ht="21.75" customHeight="1">
      <c r="A28" s="13" t="s">
        <v>765</v>
      </c>
      <c r="B28" s="14" t="s">
        <v>1509</v>
      </c>
      <c r="C28" s="13">
        <v>3735</v>
      </c>
      <c r="D28" s="14">
        <v>3143819</v>
      </c>
      <c r="E28" s="14">
        <v>5380</v>
      </c>
      <c r="F28" s="14">
        <v>26644</v>
      </c>
      <c r="G28" s="14">
        <v>615964</v>
      </c>
      <c r="H28" s="24">
        <v>114.5</v>
      </c>
    </row>
    <row r="29" spans="1:8" ht="15.75" customHeight="1">
      <c r="A29" s="13"/>
      <c r="B29" s="14" t="s">
        <v>1511</v>
      </c>
      <c r="C29" s="13">
        <v>3636</v>
      </c>
      <c r="D29" s="14">
        <v>2573527</v>
      </c>
      <c r="E29" s="14">
        <v>3636</v>
      </c>
      <c r="F29" s="14">
        <v>20908</v>
      </c>
      <c r="G29" s="14">
        <v>513981</v>
      </c>
      <c r="H29" s="24">
        <v>141.4</v>
      </c>
    </row>
    <row r="30" spans="1:8" ht="15.75" customHeight="1">
      <c r="A30" s="13"/>
      <c r="B30" s="14" t="s">
        <v>761</v>
      </c>
      <c r="C30" s="13">
        <v>40</v>
      </c>
      <c r="D30" s="14">
        <v>43431</v>
      </c>
      <c r="E30" s="14">
        <v>80</v>
      </c>
      <c r="F30" s="14">
        <v>416</v>
      </c>
      <c r="G30" s="14">
        <v>9303</v>
      </c>
      <c r="H30" s="24">
        <v>116.3</v>
      </c>
    </row>
    <row r="31" spans="1:8" ht="15.75" customHeight="1">
      <c r="A31" s="13"/>
      <c r="B31" s="14" t="s">
        <v>762</v>
      </c>
      <c r="C31" s="13">
        <v>59</v>
      </c>
      <c r="D31" s="14">
        <v>526861</v>
      </c>
      <c r="E31" s="14">
        <v>1664</v>
      </c>
      <c r="F31" s="14">
        <v>5320</v>
      </c>
      <c r="G31" s="14">
        <v>92680</v>
      </c>
      <c r="H31" s="24">
        <v>55.7</v>
      </c>
    </row>
    <row r="32" spans="1:8" ht="21.75" customHeight="1">
      <c r="A32" s="13" t="s">
        <v>766</v>
      </c>
      <c r="B32" s="14" t="s">
        <v>1509</v>
      </c>
      <c r="C32" s="13">
        <v>1532</v>
      </c>
      <c r="D32" s="14">
        <v>1487332</v>
      </c>
      <c r="E32" s="14">
        <v>2874</v>
      </c>
      <c r="F32" s="14">
        <v>12756</v>
      </c>
      <c r="G32" s="14">
        <v>300102</v>
      </c>
      <c r="H32" s="24">
        <v>104.4</v>
      </c>
    </row>
    <row r="33" spans="1:8" ht="15.75" customHeight="1">
      <c r="A33" s="13"/>
      <c r="B33" s="14" t="s">
        <v>1511</v>
      </c>
      <c r="C33" s="13">
        <v>1469</v>
      </c>
      <c r="D33" s="14">
        <v>1011860</v>
      </c>
      <c r="E33" s="14">
        <v>1469</v>
      </c>
      <c r="F33" s="14">
        <v>8429</v>
      </c>
      <c r="G33" s="14">
        <v>211281</v>
      </c>
      <c r="H33" s="24">
        <v>143.8</v>
      </c>
    </row>
    <row r="34" spans="1:8" ht="15.75" customHeight="1">
      <c r="A34" s="13"/>
      <c r="B34" s="14" t="s">
        <v>761</v>
      </c>
      <c r="C34" s="13">
        <v>16</v>
      </c>
      <c r="D34" s="14">
        <v>17947</v>
      </c>
      <c r="E34" s="14">
        <v>32</v>
      </c>
      <c r="F34" s="14">
        <v>145</v>
      </c>
      <c r="G34" s="14">
        <v>3780</v>
      </c>
      <c r="H34" s="24">
        <v>118.1</v>
      </c>
    </row>
    <row r="35" spans="1:8" ht="15.75" customHeight="1">
      <c r="A35" s="13"/>
      <c r="B35" s="14" t="s">
        <v>762</v>
      </c>
      <c r="C35" s="13">
        <v>47</v>
      </c>
      <c r="D35" s="14">
        <v>457525</v>
      </c>
      <c r="E35" s="14">
        <v>1373</v>
      </c>
      <c r="F35" s="14">
        <v>4182</v>
      </c>
      <c r="G35" s="14">
        <v>85041</v>
      </c>
      <c r="H35" s="24">
        <v>61.9</v>
      </c>
    </row>
    <row r="36" spans="1:8" ht="21.75" customHeight="1">
      <c r="A36" s="13" t="s">
        <v>767</v>
      </c>
      <c r="B36" s="14" t="s">
        <v>1509</v>
      </c>
      <c r="C36" s="13">
        <v>4015</v>
      </c>
      <c r="D36" s="14">
        <v>3345944</v>
      </c>
      <c r="E36" s="14">
        <v>5593</v>
      </c>
      <c r="F36" s="14">
        <v>27706</v>
      </c>
      <c r="G36" s="14">
        <v>677567</v>
      </c>
      <c r="H36" s="24">
        <v>121.1</v>
      </c>
    </row>
    <row r="37" spans="1:8" ht="15.75" customHeight="1">
      <c r="A37" s="13"/>
      <c r="B37" s="14" t="s">
        <v>1511</v>
      </c>
      <c r="C37" s="13">
        <v>3912</v>
      </c>
      <c r="D37" s="14">
        <v>2794061</v>
      </c>
      <c r="E37" s="14">
        <v>3912</v>
      </c>
      <c r="F37" s="14">
        <v>22506</v>
      </c>
      <c r="G37" s="14">
        <v>569875</v>
      </c>
      <c r="H37" s="24">
        <v>145.7</v>
      </c>
    </row>
    <row r="38" spans="1:8" ht="15.75" customHeight="1">
      <c r="A38" s="13"/>
      <c r="B38" s="14" t="s">
        <v>761</v>
      </c>
      <c r="C38" s="13">
        <v>35</v>
      </c>
      <c r="D38" s="14">
        <v>36982</v>
      </c>
      <c r="E38" s="14">
        <v>70</v>
      </c>
      <c r="F38" s="14">
        <v>314</v>
      </c>
      <c r="G38" s="14">
        <v>8821</v>
      </c>
      <c r="H38" s="24">
        <v>126</v>
      </c>
    </row>
    <row r="39" spans="1:8" ht="15.75" customHeight="1">
      <c r="A39" s="13"/>
      <c r="B39" s="14" t="s">
        <v>762</v>
      </c>
      <c r="C39" s="13">
        <v>68</v>
      </c>
      <c r="D39" s="14">
        <v>514901</v>
      </c>
      <c r="E39" s="14">
        <v>1611</v>
      </c>
      <c r="F39" s="14">
        <v>4886</v>
      </c>
      <c r="G39" s="14">
        <v>98871</v>
      </c>
      <c r="H39" s="24">
        <v>61.4</v>
      </c>
    </row>
    <row r="40" spans="1:8" ht="21.75" customHeight="1">
      <c r="A40" s="13" t="s">
        <v>768</v>
      </c>
      <c r="B40" s="14" t="s">
        <v>1509</v>
      </c>
      <c r="C40" s="13">
        <v>7057</v>
      </c>
      <c r="D40" s="14">
        <v>6455935</v>
      </c>
      <c r="E40" s="14">
        <v>11787</v>
      </c>
      <c r="F40" s="14">
        <v>55531</v>
      </c>
      <c r="G40" s="14">
        <v>1333817</v>
      </c>
      <c r="H40" s="24">
        <v>113.2</v>
      </c>
    </row>
    <row r="41" spans="1:8" ht="15.75" customHeight="1">
      <c r="A41" s="13"/>
      <c r="B41" s="14" t="s">
        <v>1511</v>
      </c>
      <c r="C41" s="13">
        <v>6823</v>
      </c>
      <c r="D41" s="14">
        <v>4896994</v>
      </c>
      <c r="E41" s="14">
        <v>6823</v>
      </c>
      <c r="F41" s="14">
        <v>40921</v>
      </c>
      <c r="G41" s="14">
        <v>1029158</v>
      </c>
      <c r="H41" s="24">
        <v>150.8</v>
      </c>
    </row>
    <row r="42" spans="1:8" ht="15.75" customHeight="1">
      <c r="A42" s="13"/>
      <c r="B42" s="14" t="s">
        <v>761</v>
      </c>
      <c r="C42" s="13">
        <v>79</v>
      </c>
      <c r="D42" s="14">
        <v>94139</v>
      </c>
      <c r="E42" s="14">
        <v>158</v>
      </c>
      <c r="F42" s="14">
        <v>723</v>
      </c>
      <c r="G42" s="14">
        <v>19413</v>
      </c>
      <c r="H42" s="24">
        <v>122.9</v>
      </c>
    </row>
    <row r="43" spans="1:8" ht="15.75" customHeight="1">
      <c r="A43" s="13"/>
      <c r="B43" s="14" t="s">
        <v>762</v>
      </c>
      <c r="C43" s="13">
        <v>155</v>
      </c>
      <c r="D43" s="14">
        <v>1464802</v>
      </c>
      <c r="E43" s="14">
        <v>4806</v>
      </c>
      <c r="F43" s="14">
        <v>13887</v>
      </c>
      <c r="G43" s="14">
        <v>285246</v>
      </c>
      <c r="H43" s="24">
        <v>59.4</v>
      </c>
    </row>
    <row r="44" spans="1:8" ht="21.75" customHeight="1">
      <c r="A44" s="13" t="s">
        <v>769</v>
      </c>
      <c r="B44" s="14" t="s">
        <v>1509</v>
      </c>
      <c r="C44" s="13">
        <v>11570</v>
      </c>
      <c r="D44" s="14">
        <v>15156106</v>
      </c>
      <c r="E44" s="14">
        <v>29380</v>
      </c>
      <c r="F44" s="14">
        <v>115146</v>
      </c>
      <c r="G44" s="14">
        <v>2931818</v>
      </c>
      <c r="H44" s="24">
        <v>99.8</v>
      </c>
    </row>
    <row r="45" spans="1:8" ht="15.75" customHeight="1">
      <c r="A45" s="13"/>
      <c r="B45" s="14" t="s">
        <v>1511</v>
      </c>
      <c r="C45" s="13">
        <v>10881</v>
      </c>
      <c r="D45" s="14">
        <v>7894719</v>
      </c>
      <c r="E45" s="14">
        <v>10881</v>
      </c>
      <c r="F45" s="14">
        <v>63287</v>
      </c>
      <c r="G45" s="14">
        <v>1673158</v>
      </c>
      <c r="H45" s="24">
        <v>153.8</v>
      </c>
    </row>
    <row r="46" spans="1:8" ht="15.75" customHeight="1">
      <c r="A46" s="13"/>
      <c r="B46" s="14" t="s">
        <v>761</v>
      </c>
      <c r="C46" s="13">
        <v>275</v>
      </c>
      <c r="D46" s="14">
        <v>327372</v>
      </c>
      <c r="E46" s="14">
        <v>550</v>
      </c>
      <c r="F46" s="14">
        <v>2798</v>
      </c>
      <c r="G46" s="14">
        <v>73253</v>
      </c>
      <c r="H46" s="24">
        <v>133.2</v>
      </c>
    </row>
    <row r="47" spans="1:8" ht="15.75" customHeight="1">
      <c r="A47" s="13"/>
      <c r="B47" s="14" t="s">
        <v>762</v>
      </c>
      <c r="C47" s="13">
        <v>414</v>
      </c>
      <c r="D47" s="14">
        <v>6934015</v>
      </c>
      <c r="E47" s="14">
        <v>17949</v>
      </c>
      <c r="F47" s="14">
        <v>49061</v>
      </c>
      <c r="G47" s="14">
        <v>1185407</v>
      </c>
      <c r="H47" s="24">
        <v>66</v>
      </c>
    </row>
    <row r="48" spans="1:8" ht="28.5" customHeight="1">
      <c r="A48" s="13" t="s">
        <v>770</v>
      </c>
      <c r="B48" s="14" t="s">
        <v>1509</v>
      </c>
      <c r="C48" s="13">
        <v>1044</v>
      </c>
      <c r="D48" s="14">
        <v>802690</v>
      </c>
      <c r="E48" s="14">
        <v>1164</v>
      </c>
      <c r="F48" s="14">
        <v>6478</v>
      </c>
      <c r="G48" s="14">
        <v>172323</v>
      </c>
      <c r="H48" s="24">
        <v>148</v>
      </c>
    </row>
    <row r="49" spans="1:8" ht="15" customHeight="1">
      <c r="A49" s="13"/>
      <c r="B49" s="14" t="s">
        <v>1511</v>
      </c>
      <c r="C49" s="13">
        <v>1021</v>
      </c>
      <c r="D49" s="14">
        <v>747086</v>
      </c>
      <c r="E49" s="14">
        <v>1021</v>
      </c>
      <c r="F49" s="14">
        <v>6062</v>
      </c>
      <c r="G49" s="14">
        <v>162575</v>
      </c>
      <c r="H49" s="24">
        <v>159.2</v>
      </c>
    </row>
    <row r="50" spans="1:8" ht="15.75" customHeight="1">
      <c r="A50" s="13"/>
      <c r="B50" s="14" t="s">
        <v>761</v>
      </c>
      <c r="C50" s="13">
        <v>12</v>
      </c>
      <c r="D50" s="14">
        <v>15245</v>
      </c>
      <c r="E50" s="14">
        <v>24</v>
      </c>
      <c r="F50" s="14">
        <v>140</v>
      </c>
      <c r="G50" s="14">
        <v>2956</v>
      </c>
      <c r="H50" s="24">
        <v>123.2</v>
      </c>
    </row>
    <row r="51" spans="1:8" ht="14.25" customHeight="1">
      <c r="A51" s="13"/>
      <c r="B51" s="14" t="s">
        <v>762</v>
      </c>
      <c r="C51" s="13">
        <v>11</v>
      </c>
      <c r="D51" s="14">
        <v>40359</v>
      </c>
      <c r="E51" s="14">
        <v>119</v>
      </c>
      <c r="F51" s="14">
        <v>276</v>
      </c>
      <c r="G51" s="14">
        <v>6792</v>
      </c>
      <c r="H51" s="24">
        <v>57.1</v>
      </c>
    </row>
    <row r="52" spans="1:8" ht="20.25" customHeight="1">
      <c r="A52" s="13" t="s">
        <v>771</v>
      </c>
      <c r="B52" s="14" t="s">
        <v>1509</v>
      </c>
      <c r="C52" s="13">
        <v>4455</v>
      </c>
      <c r="D52" s="14">
        <v>3293783</v>
      </c>
      <c r="E52" s="14">
        <v>5205</v>
      </c>
      <c r="F52" s="14">
        <v>28890</v>
      </c>
      <c r="G52" s="14">
        <v>659550</v>
      </c>
      <c r="H52" s="24">
        <v>126.7</v>
      </c>
    </row>
    <row r="53" spans="1:8" ht="21.75" customHeight="1">
      <c r="A53" s="13"/>
      <c r="B53" s="14" t="s">
        <v>1511</v>
      </c>
      <c r="C53" s="13">
        <v>4395</v>
      </c>
      <c r="D53" s="14">
        <v>3016528</v>
      </c>
      <c r="E53" s="14">
        <v>4395</v>
      </c>
      <c r="F53" s="14">
        <v>26236</v>
      </c>
      <c r="G53" s="14">
        <v>614454</v>
      </c>
      <c r="H53" s="24">
        <v>139.8</v>
      </c>
    </row>
    <row r="54" spans="1:8" ht="14.25" customHeight="1">
      <c r="A54" s="13"/>
      <c r="B54" s="14" t="s">
        <v>761</v>
      </c>
      <c r="C54" s="13">
        <v>27</v>
      </c>
      <c r="D54" s="14">
        <v>15893</v>
      </c>
      <c r="E54" s="14">
        <v>54</v>
      </c>
      <c r="F54" s="14">
        <v>216</v>
      </c>
      <c r="G54" s="14">
        <v>4037</v>
      </c>
      <c r="H54" s="24">
        <v>74.8</v>
      </c>
    </row>
    <row r="55" spans="1:8" ht="17.25" customHeight="1">
      <c r="A55" s="13"/>
      <c r="B55" s="14" t="s">
        <v>762</v>
      </c>
      <c r="C55" s="13">
        <v>33</v>
      </c>
      <c r="D55" s="14">
        <v>261362</v>
      </c>
      <c r="E55" s="14">
        <v>756</v>
      </c>
      <c r="F55" s="14">
        <v>2438</v>
      </c>
      <c r="G55" s="14">
        <v>41059</v>
      </c>
      <c r="H55" s="24">
        <v>54.3</v>
      </c>
    </row>
    <row r="56" spans="1:8" ht="23.25" customHeight="1">
      <c r="A56" s="13" t="s">
        <v>772</v>
      </c>
      <c r="B56" s="14" t="s">
        <v>1509</v>
      </c>
      <c r="C56" s="13">
        <v>1982</v>
      </c>
      <c r="D56" s="14">
        <v>2013228</v>
      </c>
      <c r="E56" s="14">
        <v>3801</v>
      </c>
      <c r="F56" s="14">
        <v>16850</v>
      </c>
      <c r="G56" s="14">
        <v>418304</v>
      </c>
      <c r="H56" s="24">
        <v>110.1</v>
      </c>
    </row>
    <row r="57" spans="1:8" ht="15.75" customHeight="1">
      <c r="A57" s="13"/>
      <c r="B57" s="14" t="s">
        <v>1511</v>
      </c>
      <c r="C57" s="13">
        <v>1929</v>
      </c>
      <c r="D57" s="14">
        <v>1500887</v>
      </c>
      <c r="E57" s="14">
        <v>1929</v>
      </c>
      <c r="F57" s="14">
        <v>11508</v>
      </c>
      <c r="G57" s="14">
        <v>322527</v>
      </c>
      <c r="H57" s="24">
        <v>167.2</v>
      </c>
    </row>
    <row r="58" spans="1:8" ht="12.75">
      <c r="A58" s="13"/>
      <c r="B58" s="14" t="s">
        <v>761</v>
      </c>
      <c r="C58" s="13">
        <v>8</v>
      </c>
      <c r="D58" s="14">
        <v>9618</v>
      </c>
      <c r="E58" s="14">
        <v>16</v>
      </c>
      <c r="F58" s="14">
        <v>85</v>
      </c>
      <c r="G58" s="14">
        <v>2076</v>
      </c>
      <c r="H58" s="24">
        <v>129.8</v>
      </c>
    </row>
    <row r="59" spans="1:8" ht="15.75" customHeight="1">
      <c r="A59" s="13"/>
      <c r="B59" s="14" t="s">
        <v>762</v>
      </c>
      <c r="C59" s="13">
        <v>45</v>
      </c>
      <c r="D59" s="14">
        <v>502723</v>
      </c>
      <c r="E59" s="14">
        <v>1856</v>
      </c>
      <c r="F59" s="14">
        <v>5257</v>
      </c>
      <c r="G59" s="14">
        <v>93701</v>
      </c>
      <c r="H59" s="24">
        <v>50.5</v>
      </c>
    </row>
    <row r="60" spans="1:8" ht="23.25" customHeight="1">
      <c r="A60" s="13" t="s">
        <v>773</v>
      </c>
      <c r="B60" s="14" t="s">
        <v>1509</v>
      </c>
      <c r="C60" s="13">
        <v>4322</v>
      </c>
      <c r="D60" s="14">
        <v>4926257</v>
      </c>
      <c r="E60" s="14">
        <v>11209</v>
      </c>
      <c r="F60" s="14">
        <v>43684</v>
      </c>
      <c r="G60" s="14">
        <v>1060230</v>
      </c>
      <c r="H60" s="24">
        <v>94.6</v>
      </c>
    </row>
    <row r="61" spans="1:8" ht="12.75" customHeight="1">
      <c r="A61" s="13"/>
      <c r="B61" s="14" t="s">
        <v>1511</v>
      </c>
      <c r="C61" s="13">
        <v>3934</v>
      </c>
      <c r="D61" s="14">
        <v>2848575</v>
      </c>
      <c r="E61" s="14">
        <v>3934</v>
      </c>
      <c r="F61" s="14">
        <v>23085</v>
      </c>
      <c r="G61" s="14">
        <v>617522</v>
      </c>
      <c r="H61" s="24">
        <v>157</v>
      </c>
    </row>
    <row r="62" spans="1:8" ht="12.75">
      <c r="A62" s="13"/>
      <c r="B62" s="14" t="s">
        <v>761</v>
      </c>
      <c r="C62" s="13">
        <v>95</v>
      </c>
      <c r="D62" s="14">
        <v>114381</v>
      </c>
      <c r="E62" s="14">
        <v>190</v>
      </c>
      <c r="F62" s="14">
        <v>959</v>
      </c>
      <c r="G62" s="14">
        <v>25819</v>
      </c>
      <c r="H62" s="24">
        <v>135.9</v>
      </c>
    </row>
    <row r="63" spans="1:8" ht="12.75">
      <c r="A63" s="13"/>
      <c r="B63" s="14" t="s">
        <v>762</v>
      </c>
      <c r="C63" s="13">
        <v>293</v>
      </c>
      <c r="D63" s="14">
        <v>1963301</v>
      </c>
      <c r="E63" s="14">
        <v>7085</v>
      </c>
      <c r="F63" s="14">
        <v>19640</v>
      </c>
      <c r="G63" s="14">
        <v>416889</v>
      </c>
      <c r="H63" s="24">
        <v>58.8</v>
      </c>
    </row>
    <row r="64" spans="1:8" ht="12.75">
      <c r="A64" s="13" t="s">
        <v>774</v>
      </c>
      <c r="B64" s="14" t="s">
        <v>1509</v>
      </c>
      <c r="C64" s="13">
        <v>7402</v>
      </c>
      <c r="D64" s="14">
        <v>5915888</v>
      </c>
      <c r="E64" s="14">
        <v>9716</v>
      </c>
      <c r="F64" s="14">
        <v>49402</v>
      </c>
      <c r="G64" s="14">
        <v>1261666</v>
      </c>
      <c r="H64" s="24">
        <v>129.9</v>
      </c>
    </row>
    <row r="65" spans="1:8" ht="12.75">
      <c r="A65" s="13"/>
      <c r="B65" s="14" t="s">
        <v>1511</v>
      </c>
      <c r="C65" s="13">
        <v>7182</v>
      </c>
      <c r="D65" s="14">
        <v>5139585</v>
      </c>
      <c r="E65" s="14">
        <v>7182</v>
      </c>
      <c r="F65" s="14">
        <v>41894</v>
      </c>
      <c r="G65" s="14">
        <v>1101288</v>
      </c>
      <c r="H65" s="24">
        <v>153.3</v>
      </c>
    </row>
    <row r="66" spans="1:8" ht="12.75">
      <c r="A66" s="13"/>
      <c r="B66" s="14" t="s">
        <v>761</v>
      </c>
      <c r="C66" s="13">
        <v>83</v>
      </c>
      <c r="D66" s="14">
        <v>91932</v>
      </c>
      <c r="E66" s="14">
        <v>166</v>
      </c>
      <c r="F66" s="14">
        <v>735</v>
      </c>
      <c r="G66" s="14">
        <v>18481</v>
      </c>
      <c r="H66" s="24">
        <v>111.3</v>
      </c>
    </row>
    <row r="67" spans="1:8" ht="12.75">
      <c r="A67" s="13"/>
      <c r="B67" s="14" t="s">
        <v>762</v>
      </c>
      <c r="C67" s="13">
        <v>137</v>
      </c>
      <c r="D67" s="14">
        <v>684371</v>
      </c>
      <c r="E67" s="14">
        <v>2368</v>
      </c>
      <c r="F67" s="14">
        <v>6773</v>
      </c>
      <c r="G67" s="14">
        <v>141897</v>
      </c>
      <c r="H67" s="24">
        <v>59.9</v>
      </c>
    </row>
    <row r="68" spans="1:8" ht="21" customHeight="1">
      <c r="A68" s="13" t="s">
        <v>775</v>
      </c>
      <c r="B68" s="14" t="s">
        <v>1509</v>
      </c>
      <c r="C68" s="13">
        <v>1704</v>
      </c>
      <c r="D68" s="14">
        <v>1361829</v>
      </c>
      <c r="E68" s="14">
        <v>2172</v>
      </c>
      <c r="F68" s="14">
        <v>11383</v>
      </c>
      <c r="G68" s="14">
        <v>250994</v>
      </c>
      <c r="H68" s="24">
        <v>115.6</v>
      </c>
    </row>
    <row r="69" spans="1:8" ht="12.75">
      <c r="A69" s="13"/>
      <c r="B69" s="14" t="s">
        <v>1511</v>
      </c>
      <c r="C69" s="13">
        <v>1682</v>
      </c>
      <c r="D69" s="14">
        <v>1149638</v>
      </c>
      <c r="E69" s="14">
        <v>1682</v>
      </c>
      <c r="F69" s="14">
        <v>9829</v>
      </c>
      <c r="G69" s="14">
        <v>219683</v>
      </c>
      <c r="H69" s="24">
        <v>130.6</v>
      </c>
    </row>
    <row r="70" spans="1:8" ht="12.75">
      <c r="A70" s="13"/>
      <c r="B70" s="14" t="s">
        <v>761</v>
      </c>
      <c r="C70" s="13">
        <v>3</v>
      </c>
      <c r="D70" s="14">
        <v>2834</v>
      </c>
      <c r="E70" s="14">
        <v>6</v>
      </c>
      <c r="F70" s="14">
        <v>30</v>
      </c>
      <c r="G70" s="14">
        <v>654</v>
      </c>
      <c r="H70" s="24">
        <v>109</v>
      </c>
    </row>
    <row r="71" spans="1:8" ht="12.75">
      <c r="A71" s="13"/>
      <c r="B71" s="14" t="s">
        <v>762</v>
      </c>
      <c r="C71" s="13">
        <v>19</v>
      </c>
      <c r="D71" s="14">
        <v>209357</v>
      </c>
      <c r="E71" s="14">
        <v>484</v>
      </c>
      <c r="F71" s="14">
        <v>1524</v>
      </c>
      <c r="G71" s="14">
        <v>30657</v>
      </c>
      <c r="H71" s="24">
        <v>63.3</v>
      </c>
    </row>
    <row r="72" spans="1:8" ht="12.75">
      <c r="A72" s="13" t="s">
        <v>776</v>
      </c>
      <c r="B72" s="14" t="s">
        <v>1509</v>
      </c>
      <c r="C72" s="13">
        <v>1918</v>
      </c>
      <c r="D72" s="14">
        <v>2214271</v>
      </c>
      <c r="E72" s="14">
        <v>5414</v>
      </c>
      <c r="F72" s="14">
        <v>21692</v>
      </c>
      <c r="G72" s="14">
        <v>458706</v>
      </c>
      <c r="H72" s="24">
        <v>84.7</v>
      </c>
    </row>
    <row r="73" spans="1:8" ht="12.75">
      <c r="A73" s="13"/>
      <c r="B73" s="14" t="s">
        <v>1511</v>
      </c>
      <c r="C73" s="13">
        <v>1782</v>
      </c>
      <c r="D73" s="14">
        <v>1247793</v>
      </c>
      <c r="E73" s="14">
        <v>1782</v>
      </c>
      <c r="F73" s="14">
        <v>10316</v>
      </c>
      <c r="G73" s="14">
        <v>261583</v>
      </c>
      <c r="H73" s="24">
        <v>146.8</v>
      </c>
    </row>
    <row r="74" spans="1:8" ht="12.75">
      <c r="A74" s="13"/>
      <c r="B74" s="14" t="s">
        <v>761</v>
      </c>
      <c r="C74" s="13">
        <v>33</v>
      </c>
      <c r="D74" s="14">
        <v>35943</v>
      </c>
      <c r="E74" s="14">
        <v>66</v>
      </c>
      <c r="F74" s="14">
        <v>324</v>
      </c>
      <c r="G74" s="14">
        <v>7337</v>
      </c>
      <c r="H74" s="24">
        <v>111.2</v>
      </c>
    </row>
    <row r="75" spans="1:8" ht="12.75">
      <c r="A75" s="13"/>
      <c r="B75" s="14" t="s">
        <v>762</v>
      </c>
      <c r="C75" s="13">
        <v>103</v>
      </c>
      <c r="D75" s="14">
        <v>930535</v>
      </c>
      <c r="E75" s="14">
        <v>3566</v>
      </c>
      <c r="F75" s="14">
        <v>11052</v>
      </c>
      <c r="G75" s="14">
        <v>189786</v>
      </c>
      <c r="H75" s="24">
        <v>53.2</v>
      </c>
    </row>
    <row r="76" spans="1:8" ht="21.75" customHeight="1">
      <c r="A76" s="13" t="s">
        <v>777</v>
      </c>
      <c r="B76" s="14" t="s">
        <v>1509</v>
      </c>
      <c r="C76" s="13">
        <v>7822</v>
      </c>
      <c r="D76" s="14">
        <v>7016915</v>
      </c>
      <c r="E76" s="14">
        <v>13572</v>
      </c>
      <c r="F76" s="14">
        <v>61155</v>
      </c>
      <c r="G76" s="14">
        <v>1498621</v>
      </c>
      <c r="H76" s="24">
        <v>110.4</v>
      </c>
    </row>
    <row r="77" spans="1:8" ht="12.75">
      <c r="A77" s="13"/>
      <c r="B77" s="14" t="s">
        <v>1511</v>
      </c>
      <c r="C77" s="13">
        <v>7419</v>
      </c>
      <c r="D77" s="14">
        <v>5140719</v>
      </c>
      <c r="E77" s="14">
        <v>7419</v>
      </c>
      <c r="F77" s="14">
        <v>42666</v>
      </c>
      <c r="G77" s="14">
        <v>1100586</v>
      </c>
      <c r="H77" s="24">
        <v>148.3</v>
      </c>
    </row>
    <row r="78" spans="1:8" ht="12.75">
      <c r="A78" s="13"/>
      <c r="B78" s="14" t="s">
        <v>761</v>
      </c>
      <c r="C78" s="13">
        <v>222</v>
      </c>
      <c r="D78" s="14">
        <v>177887</v>
      </c>
      <c r="E78" s="14">
        <v>444</v>
      </c>
      <c r="F78" s="14">
        <v>1833</v>
      </c>
      <c r="G78" s="14">
        <v>41698</v>
      </c>
      <c r="H78" s="24">
        <v>93.9</v>
      </c>
    </row>
    <row r="79" spans="1:8" ht="12.75">
      <c r="A79" s="13"/>
      <c r="B79" s="14" t="s">
        <v>762</v>
      </c>
      <c r="C79" s="13">
        <v>181</v>
      </c>
      <c r="D79" s="14">
        <v>1698309</v>
      </c>
      <c r="E79" s="14">
        <v>5709</v>
      </c>
      <c r="F79" s="14">
        <v>16656</v>
      </c>
      <c r="G79" s="14">
        <v>356337</v>
      </c>
      <c r="H79" s="24">
        <v>62.4</v>
      </c>
    </row>
    <row r="80" spans="1:8" ht="22.5" customHeight="1">
      <c r="A80" s="13" t="s">
        <v>778</v>
      </c>
      <c r="B80" s="14" t="s">
        <v>1509</v>
      </c>
      <c r="C80" s="13">
        <v>2183</v>
      </c>
      <c r="D80" s="14">
        <v>2656932</v>
      </c>
      <c r="E80" s="14">
        <v>6060</v>
      </c>
      <c r="F80" s="14">
        <v>23695</v>
      </c>
      <c r="G80" s="14">
        <v>578155</v>
      </c>
      <c r="H80" s="24">
        <v>95.4</v>
      </c>
    </row>
    <row r="81" spans="1:8" ht="12.75">
      <c r="A81" s="13"/>
      <c r="B81" s="14" t="s">
        <v>1511</v>
      </c>
      <c r="C81" s="13">
        <v>1980</v>
      </c>
      <c r="D81" s="14">
        <v>1426930</v>
      </c>
      <c r="E81" s="14">
        <v>1980</v>
      </c>
      <c r="F81" s="14">
        <v>11874</v>
      </c>
      <c r="G81" s="14">
        <v>312232</v>
      </c>
      <c r="H81" s="24">
        <v>157.7</v>
      </c>
    </row>
    <row r="82" spans="1:8" ht="12.75">
      <c r="A82" s="13"/>
      <c r="B82" s="14" t="s">
        <v>761</v>
      </c>
      <c r="C82" s="13">
        <v>59</v>
      </c>
      <c r="D82" s="14">
        <v>73392</v>
      </c>
      <c r="E82" s="14">
        <v>118</v>
      </c>
      <c r="F82" s="14">
        <v>607</v>
      </c>
      <c r="G82" s="14">
        <v>16104</v>
      </c>
      <c r="H82" s="24">
        <v>136.5</v>
      </c>
    </row>
    <row r="83" spans="1:8" ht="12.75">
      <c r="A83" s="13"/>
      <c r="B83" s="14" t="s">
        <v>762</v>
      </c>
      <c r="C83" s="13">
        <v>144</v>
      </c>
      <c r="D83" s="14">
        <v>1156610</v>
      </c>
      <c r="E83" s="14">
        <v>3962</v>
      </c>
      <c r="F83" s="14">
        <v>11214</v>
      </c>
      <c r="G83" s="14">
        <v>249819</v>
      </c>
      <c r="H83" s="24">
        <v>63.1</v>
      </c>
    </row>
    <row r="84" spans="1:8" ht="28.5" customHeight="1">
      <c r="A84" s="432" t="s">
        <v>504</v>
      </c>
      <c r="B84" s="504"/>
      <c r="C84" s="504"/>
      <c r="D84" s="504"/>
      <c r="E84" s="504"/>
      <c r="F84" s="504"/>
      <c r="G84" s="504"/>
      <c r="H84" s="504"/>
    </row>
    <row r="85" spans="1:8" ht="26.25" customHeight="1">
      <c r="A85" s="432" t="s">
        <v>779</v>
      </c>
      <c r="B85" s="504"/>
      <c r="C85" s="504"/>
      <c r="D85" s="504"/>
      <c r="E85" s="504"/>
      <c r="F85" s="504"/>
      <c r="G85" s="504"/>
      <c r="H85" s="504"/>
    </row>
  </sheetData>
  <mergeCells count="11">
    <mergeCell ref="C6:C14"/>
    <mergeCell ref="A84:H84"/>
    <mergeCell ref="A85:H85"/>
    <mergeCell ref="C5:D5"/>
    <mergeCell ref="A15:H15"/>
    <mergeCell ref="E5:E14"/>
    <mergeCell ref="F5:F14"/>
    <mergeCell ref="G5:H8"/>
    <mergeCell ref="G9:G14"/>
    <mergeCell ref="H9:H14"/>
    <mergeCell ref="D6:D14"/>
  </mergeCells>
  <printOptions/>
  <pageMargins left="0.7874015748031497" right="0.984251968503937" top="0.7874015748031497" bottom="0.7874015748031497" header="0" footer="0"/>
  <pageSetup horizontalDpi="120" verticalDpi="120" orientation="portrait" paperSize="9" scale="90" r:id="rId1"/>
</worksheet>
</file>

<file path=xl/worksheets/sheet23.xml><?xml version="1.0" encoding="utf-8"?>
<worksheet xmlns="http://schemas.openxmlformats.org/spreadsheetml/2006/main" xmlns:r="http://schemas.openxmlformats.org/officeDocument/2006/relationships">
  <dimension ref="A3:H85"/>
  <sheetViews>
    <sheetView showGridLines="0" workbookViewId="0" topLeftCell="A1">
      <selection activeCell="K20" sqref="K20"/>
    </sheetView>
  </sheetViews>
  <sheetFormatPr defaultColWidth="9.140625" defaultRowHeight="12.75"/>
  <cols>
    <col min="1" max="1" width="22.421875" style="10" customWidth="1"/>
    <col min="2" max="2" width="2.28125" style="10" customWidth="1"/>
    <col min="3" max="3" width="9.00390625" style="10" customWidth="1"/>
    <col min="4" max="4" width="12.7109375" style="10" customWidth="1"/>
    <col min="5" max="5" width="11.28125" style="10" customWidth="1"/>
    <col min="6" max="6" width="10.00390625" style="10" customWidth="1"/>
    <col min="7" max="7" width="11.00390625" style="10" customWidth="1"/>
    <col min="8" max="8" width="14.28125" style="24" customWidth="1"/>
    <col min="9" max="16384" width="9.140625" style="10" customWidth="1"/>
  </cols>
  <sheetData>
    <row r="1" ht="12.75" customHeight="1"/>
    <row r="2" ht="12" customHeight="1"/>
    <row r="3" ht="14.25" customHeight="1">
      <c r="A3" s="10" t="s">
        <v>1762</v>
      </c>
    </row>
    <row r="4" ht="17.25" customHeight="1">
      <c r="A4" s="10" t="s">
        <v>1108</v>
      </c>
    </row>
    <row r="5" spans="1:8" ht="13.5" customHeight="1">
      <c r="A5" s="22" t="s">
        <v>751</v>
      </c>
      <c r="B5" s="18"/>
      <c r="C5" s="487" t="s">
        <v>1760</v>
      </c>
      <c r="D5" s="488"/>
      <c r="E5" s="505" t="s">
        <v>505</v>
      </c>
      <c r="F5" s="505" t="s">
        <v>1761</v>
      </c>
      <c r="G5" s="497" t="s">
        <v>1755</v>
      </c>
      <c r="H5" s="508"/>
    </row>
    <row r="6" spans="1:8" ht="14.25" customHeight="1">
      <c r="A6" s="23" t="s">
        <v>1927</v>
      </c>
      <c r="B6" s="13"/>
      <c r="C6" s="505" t="s">
        <v>1756</v>
      </c>
      <c r="D6" s="505" t="s">
        <v>1757</v>
      </c>
      <c r="E6" s="506"/>
      <c r="F6" s="506"/>
      <c r="G6" s="509"/>
      <c r="H6" s="510"/>
    </row>
    <row r="7" spans="1:8" ht="14.25" customHeight="1">
      <c r="A7" s="23" t="s">
        <v>752</v>
      </c>
      <c r="B7" s="13"/>
      <c r="C7" s="506"/>
      <c r="D7" s="516"/>
      <c r="E7" s="506"/>
      <c r="F7" s="506"/>
      <c r="G7" s="509"/>
      <c r="H7" s="510"/>
    </row>
    <row r="8" spans="1:8" ht="15" customHeight="1">
      <c r="A8" s="23" t="s">
        <v>753</v>
      </c>
      <c r="B8" s="13"/>
      <c r="C8" s="506"/>
      <c r="D8" s="516"/>
      <c r="E8" s="506"/>
      <c r="F8" s="506"/>
      <c r="G8" s="498"/>
      <c r="H8" s="511"/>
    </row>
    <row r="9" spans="1:8" ht="13.5" customHeight="1">
      <c r="A9" s="23" t="s">
        <v>754</v>
      </c>
      <c r="B9" s="13"/>
      <c r="C9" s="506"/>
      <c r="D9" s="516"/>
      <c r="E9" s="506"/>
      <c r="F9" s="506"/>
      <c r="G9" s="505" t="s">
        <v>1758</v>
      </c>
      <c r="H9" s="512" t="s">
        <v>1759</v>
      </c>
    </row>
    <row r="10" spans="1:8" ht="12" customHeight="1">
      <c r="A10" s="23" t="s">
        <v>755</v>
      </c>
      <c r="B10" s="13"/>
      <c r="C10" s="506"/>
      <c r="D10" s="516"/>
      <c r="E10" s="506"/>
      <c r="F10" s="506"/>
      <c r="G10" s="506"/>
      <c r="H10" s="512"/>
    </row>
    <row r="11" spans="1:8" ht="17.25" customHeight="1">
      <c r="A11" s="23" t="s">
        <v>756</v>
      </c>
      <c r="B11" s="13"/>
      <c r="C11" s="506"/>
      <c r="D11" s="516"/>
      <c r="E11" s="506"/>
      <c r="F11" s="506"/>
      <c r="G11" s="506"/>
      <c r="H11" s="512"/>
    </row>
    <row r="12" spans="1:8" ht="13.5" customHeight="1">
      <c r="A12" s="23" t="s">
        <v>757</v>
      </c>
      <c r="B12" s="13"/>
      <c r="C12" s="506"/>
      <c r="D12" s="516"/>
      <c r="E12" s="506"/>
      <c r="F12" s="506"/>
      <c r="G12" s="506"/>
      <c r="H12" s="512"/>
    </row>
    <row r="13" spans="1:8" ht="16.5" customHeight="1">
      <c r="A13" s="23" t="s">
        <v>758</v>
      </c>
      <c r="B13" s="13"/>
      <c r="C13" s="506"/>
      <c r="D13" s="516"/>
      <c r="E13" s="506"/>
      <c r="F13" s="506"/>
      <c r="G13" s="506"/>
      <c r="H13" s="512"/>
    </row>
    <row r="14" spans="1:8" ht="12.75" customHeight="1">
      <c r="A14" s="11" t="s">
        <v>759</v>
      </c>
      <c r="B14" s="19"/>
      <c r="C14" s="507"/>
      <c r="D14" s="496"/>
      <c r="E14" s="507"/>
      <c r="F14" s="507"/>
      <c r="G14" s="507"/>
      <c r="H14" s="513"/>
    </row>
    <row r="15" spans="1:8" ht="21" customHeight="1">
      <c r="A15" s="499" t="s">
        <v>1763</v>
      </c>
      <c r="B15" s="499"/>
      <c r="C15" s="499"/>
      <c r="D15" s="499"/>
      <c r="E15" s="499"/>
      <c r="F15" s="499"/>
      <c r="G15" s="499"/>
      <c r="H15" s="499"/>
    </row>
    <row r="16" spans="1:8" ht="12.75">
      <c r="A16" s="13" t="s">
        <v>780</v>
      </c>
      <c r="B16" s="14" t="s">
        <v>1509</v>
      </c>
      <c r="C16" s="14">
        <v>63255</v>
      </c>
      <c r="D16" s="14">
        <v>46585101</v>
      </c>
      <c r="E16" s="14">
        <v>67842</v>
      </c>
      <c r="F16" s="14">
        <v>384813</v>
      </c>
      <c r="G16" s="14">
        <v>9802918</v>
      </c>
      <c r="H16" s="24">
        <v>144.5</v>
      </c>
    </row>
    <row r="17" spans="1:8" ht="12.75">
      <c r="A17" s="13" t="s">
        <v>1936</v>
      </c>
      <c r="B17" s="14" t="s">
        <v>1511</v>
      </c>
      <c r="C17" s="14">
        <v>62260</v>
      </c>
      <c r="D17" s="14">
        <v>44490756</v>
      </c>
      <c r="E17" s="14">
        <v>62260</v>
      </c>
      <c r="F17" s="14">
        <v>364750</v>
      </c>
      <c r="G17" s="14">
        <v>9348259</v>
      </c>
      <c r="H17" s="24">
        <v>150.1</v>
      </c>
    </row>
    <row r="18" spans="1:8" ht="12.75">
      <c r="A18" s="13"/>
      <c r="B18" s="14" t="s">
        <v>761</v>
      </c>
      <c r="C18" s="14">
        <v>688</v>
      </c>
      <c r="D18" s="14">
        <v>802847</v>
      </c>
      <c r="E18" s="14">
        <v>1376</v>
      </c>
      <c r="F18" s="14">
        <v>6759</v>
      </c>
      <c r="G18" s="14">
        <v>173157</v>
      </c>
      <c r="H18" s="24">
        <v>125.8</v>
      </c>
    </row>
    <row r="19" spans="1:8" ht="12.75">
      <c r="A19" s="13"/>
      <c r="B19" s="14" t="s">
        <v>762</v>
      </c>
      <c r="C19" s="14">
        <v>307</v>
      </c>
      <c r="D19" s="14">
        <v>1291498</v>
      </c>
      <c r="E19" s="14">
        <v>4206</v>
      </c>
      <c r="F19" s="14">
        <v>13304</v>
      </c>
      <c r="G19" s="14">
        <v>281502</v>
      </c>
      <c r="H19" s="24">
        <v>66.9</v>
      </c>
    </row>
    <row r="20" spans="1:8" ht="19.5" customHeight="1">
      <c r="A20" s="13" t="s">
        <v>781</v>
      </c>
      <c r="B20" s="14" t="s">
        <v>1509</v>
      </c>
      <c r="C20" s="14">
        <v>2991</v>
      </c>
      <c r="D20" s="14">
        <v>2181390</v>
      </c>
      <c r="E20" s="14">
        <v>3313</v>
      </c>
      <c r="F20" s="14">
        <v>18112</v>
      </c>
      <c r="G20" s="14">
        <v>486200</v>
      </c>
      <c r="H20" s="24">
        <v>146.8</v>
      </c>
    </row>
    <row r="21" spans="1:8" ht="12.75">
      <c r="A21" s="13"/>
      <c r="B21" s="14" t="s">
        <v>1511</v>
      </c>
      <c r="C21" s="14">
        <v>2924</v>
      </c>
      <c r="D21" s="14">
        <v>2038175</v>
      </c>
      <c r="E21" s="14">
        <v>2924</v>
      </c>
      <c r="F21" s="14">
        <v>16821</v>
      </c>
      <c r="G21" s="14">
        <v>454073</v>
      </c>
      <c r="H21" s="24">
        <v>155.3</v>
      </c>
    </row>
    <row r="22" spans="1:8" ht="12.75">
      <c r="A22" s="13"/>
      <c r="B22" s="14" t="s">
        <v>761</v>
      </c>
      <c r="C22" s="14">
        <v>31</v>
      </c>
      <c r="D22" s="14">
        <v>33439</v>
      </c>
      <c r="E22" s="14">
        <v>62</v>
      </c>
      <c r="F22" s="14">
        <v>291</v>
      </c>
      <c r="G22" s="14">
        <v>7428</v>
      </c>
      <c r="H22" s="24">
        <v>119.8</v>
      </c>
    </row>
    <row r="23" spans="1:8" ht="12.75">
      <c r="A23" s="13"/>
      <c r="B23" s="14" t="s">
        <v>762</v>
      </c>
      <c r="C23" s="14">
        <v>36</v>
      </c>
      <c r="D23" s="14">
        <v>109776</v>
      </c>
      <c r="E23" s="14">
        <v>327</v>
      </c>
      <c r="F23" s="14">
        <v>1000</v>
      </c>
      <c r="G23" s="14">
        <v>24699</v>
      </c>
      <c r="H23" s="24">
        <v>75.5</v>
      </c>
    </row>
    <row r="24" spans="1:8" ht="20.25" customHeight="1">
      <c r="A24" s="13" t="s">
        <v>764</v>
      </c>
      <c r="B24" s="14" t="s">
        <v>1509</v>
      </c>
      <c r="C24" s="14">
        <v>3046</v>
      </c>
      <c r="D24" s="14">
        <v>2173664</v>
      </c>
      <c r="E24" s="14">
        <v>3149</v>
      </c>
      <c r="F24" s="14">
        <v>17849</v>
      </c>
      <c r="G24" s="14">
        <v>441997</v>
      </c>
      <c r="H24" s="24">
        <v>140.4</v>
      </c>
    </row>
    <row r="25" spans="1:8" ht="12.75">
      <c r="A25" s="13"/>
      <c r="B25" s="14" t="s">
        <v>1511</v>
      </c>
      <c r="C25" s="14">
        <v>3022</v>
      </c>
      <c r="D25" s="14">
        <v>2132348</v>
      </c>
      <c r="E25" s="14">
        <v>3022</v>
      </c>
      <c r="F25" s="14">
        <v>17442</v>
      </c>
      <c r="G25" s="14">
        <v>433188</v>
      </c>
      <c r="H25" s="24">
        <v>143.3</v>
      </c>
    </row>
    <row r="26" spans="1:8" ht="12.75">
      <c r="A26" s="13"/>
      <c r="B26" s="14" t="s">
        <v>761</v>
      </c>
      <c r="C26" s="14">
        <v>16</v>
      </c>
      <c r="D26" s="14">
        <v>17238</v>
      </c>
      <c r="E26" s="14">
        <v>32</v>
      </c>
      <c r="F26" s="14">
        <v>141</v>
      </c>
      <c r="G26" s="14">
        <v>3759</v>
      </c>
      <c r="H26" s="24">
        <v>117.5</v>
      </c>
    </row>
    <row r="27" spans="1:8" ht="12.75">
      <c r="A27" s="13"/>
      <c r="B27" s="14" t="s">
        <v>762</v>
      </c>
      <c r="C27" s="14">
        <v>8</v>
      </c>
      <c r="D27" s="14">
        <v>24078</v>
      </c>
      <c r="E27" s="14">
        <v>95</v>
      </c>
      <c r="F27" s="14">
        <v>266</v>
      </c>
      <c r="G27" s="14">
        <v>5050</v>
      </c>
      <c r="H27" s="24">
        <v>53.2</v>
      </c>
    </row>
    <row r="28" spans="1:8" ht="20.25" customHeight="1">
      <c r="A28" s="13" t="s">
        <v>765</v>
      </c>
      <c r="B28" s="14" t="s">
        <v>1509</v>
      </c>
      <c r="C28" s="14">
        <v>3657</v>
      </c>
      <c r="D28" s="14">
        <v>2643715</v>
      </c>
      <c r="E28" s="14">
        <v>3854</v>
      </c>
      <c r="F28" s="14">
        <v>21757</v>
      </c>
      <c r="G28" s="14">
        <v>529459</v>
      </c>
      <c r="H28" s="24">
        <v>137.4</v>
      </c>
    </row>
    <row r="29" spans="1:8" ht="12.75">
      <c r="A29" s="13"/>
      <c r="B29" s="14" t="s">
        <v>1511</v>
      </c>
      <c r="C29" s="14">
        <v>3618</v>
      </c>
      <c r="D29" s="14">
        <v>2563709</v>
      </c>
      <c r="E29" s="14">
        <v>3618</v>
      </c>
      <c r="F29" s="14">
        <v>20813</v>
      </c>
      <c r="G29" s="14">
        <v>511491</v>
      </c>
      <c r="H29" s="24">
        <v>141.4</v>
      </c>
    </row>
    <row r="30" spans="1:8" ht="12.75">
      <c r="A30" s="13"/>
      <c r="B30" s="14" t="s">
        <v>761</v>
      </c>
      <c r="C30" s="14">
        <v>29</v>
      </c>
      <c r="D30" s="14">
        <v>32391</v>
      </c>
      <c r="E30" s="14">
        <v>58</v>
      </c>
      <c r="F30" s="14">
        <v>296</v>
      </c>
      <c r="G30" s="14">
        <v>6745</v>
      </c>
      <c r="H30" s="24">
        <v>116.3</v>
      </c>
    </row>
    <row r="31" spans="1:8" ht="12.75">
      <c r="A31" s="13"/>
      <c r="B31" s="14" t="s">
        <v>762</v>
      </c>
      <c r="C31" s="14">
        <v>10</v>
      </c>
      <c r="D31" s="14">
        <v>47615</v>
      </c>
      <c r="E31" s="14">
        <v>178</v>
      </c>
      <c r="F31" s="14">
        <v>648</v>
      </c>
      <c r="G31" s="14">
        <v>11223</v>
      </c>
      <c r="H31" s="24">
        <v>63.1</v>
      </c>
    </row>
    <row r="32" spans="1:8" ht="23.25" customHeight="1">
      <c r="A32" s="13" t="s">
        <v>766</v>
      </c>
      <c r="B32" s="14" t="s">
        <v>1509</v>
      </c>
      <c r="C32" s="14">
        <v>1484</v>
      </c>
      <c r="D32" s="14">
        <v>1101513</v>
      </c>
      <c r="E32" s="14">
        <v>1768</v>
      </c>
      <c r="F32" s="14">
        <v>9418</v>
      </c>
      <c r="G32" s="14">
        <v>230348</v>
      </c>
      <c r="H32" s="24">
        <v>130.3</v>
      </c>
    </row>
    <row r="33" spans="1:8" ht="12.75">
      <c r="A33" s="13"/>
      <c r="B33" s="14" t="s">
        <v>1511</v>
      </c>
      <c r="C33" s="14">
        <v>1458</v>
      </c>
      <c r="D33" s="14">
        <v>1004136</v>
      </c>
      <c r="E33" s="14">
        <v>1458</v>
      </c>
      <c r="F33" s="14">
        <v>8376</v>
      </c>
      <c r="G33" s="14">
        <v>209821</v>
      </c>
      <c r="H33" s="24">
        <v>143.9</v>
      </c>
    </row>
    <row r="34" spans="1:8" ht="12.75">
      <c r="A34" s="13"/>
      <c r="B34" s="14" t="s">
        <v>761</v>
      </c>
      <c r="C34" s="14">
        <v>15</v>
      </c>
      <c r="D34" s="14">
        <v>17720</v>
      </c>
      <c r="E34" s="14">
        <v>30</v>
      </c>
      <c r="F34" s="14">
        <v>141</v>
      </c>
      <c r="G34" s="14">
        <v>3694</v>
      </c>
      <c r="H34" s="24">
        <v>123.1</v>
      </c>
    </row>
    <row r="35" spans="1:8" ht="12.75">
      <c r="A35" s="13"/>
      <c r="B35" s="14" t="s">
        <v>762</v>
      </c>
      <c r="C35" s="14">
        <v>11</v>
      </c>
      <c r="D35" s="14">
        <v>79657</v>
      </c>
      <c r="E35" s="14">
        <v>280</v>
      </c>
      <c r="F35" s="14">
        <v>901</v>
      </c>
      <c r="G35" s="14">
        <v>16833</v>
      </c>
      <c r="H35" s="24">
        <v>60.1</v>
      </c>
    </row>
    <row r="36" spans="1:8" ht="19.5" customHeight="1">
      <c r="A36" s="13" t="s">
        <v>767</v>
      </c>
      <c r="B36" s="14" t="s">
        <v>1509</v>
      </c>
      <c r="C36" s="14">
        <v>3907</v>
      </c>
      <c r="D36" s="14">
        <v>2833847</v>
      </c>
      <c r="E36" s="14">
        <v>4072</v>
      </c>
      <c r="F36" s="14">
        <v>22993</v>
      </c>
      <c r="G36" s="14">
        <v>579423</v>
      </c>
      <c r="H36" s="24">
        <v>142.3</v>
      </c>
    </row>
    <row r="37" spans="1:8" ht="12.75">
      <c r="A37" s="13"/>
      <c r="B37" s="14" t="s">
        <v>1511</v>
      </c>
      <c r="C37" s="14">
        <v>3878</v>
      </c>
      <c r="D37" s="14">
        <v>2766180</v>
      </c>
      <c r="E37" s="14">
        <v>3878</v>
      </c>
      <c r="F37" s="14">
        <v>22295</v>
      </c>
      <c r="G37" s="14">
        <v>563783</v>
      </c>
      <c r="H37" s="24">
        <v>145.4</v>
      </c>
    </row>
    <row r="38" spans="1:8" ht="12.75">
      <c r="A38" s="13"/>
      <c r="B38" s="14" t="s">
        <v>761</v>
      </c>
      <c r="C38" s="14">
        <v>18</v>
      </c>
      <c r="D38" s="14">
        <v>22780</v>
      </c>
      <c r="E38" s="14">
        <v>36</v>
      </c>
      <c r="F38" s="14">
        <v>178</v>
      </c>
      <c r="G38" s="14">
        <v>5063</v>
      </c>
      <c r="H38" s="24">
        <v>140.6</v>
      </c>
    </row>
    <row r="39" spans="1:8" ht="12.75">
      <c r="A39" s="13"/>
      <c r="B39" s="14" t="s">
        <v>762</v>
      </c>
      <c r="C39" s="14">
        <v>11</v>
      </c>
      <c r="D39" s="14">
        <v>44887</v>
      </c>
      <c r="E39" s="14">
        <v>158</v>
      </c>
      <c r="F39" s="14">
        <v>520</v>
      </c>
      <c r="G39" s="14">
        <v>10577</v>
      </c>
      <c r="H39" s="24">
        <v>66.9</v>
      </c>
    </row>
    <row r="40" spans="1:8" ht="21.75" customHeight="1">
      <c r="A40" s="13" t="s">
        <v>768</v>
      </c>
      <c r="B40" s="14" t="s">
        <v>1509</v>
      </c>
      <c r="C40" s="14">
        <v>6631</v>
      </c>
      <c r="D40" s="14">
        <v>4865720</v>
      </c>
      <c r="E40" s="14">
        <v>6825</v>
      </c>
      <c r="F40" s="14">
        <v>40447</v>
      </c>
      <c r="G40" s="14">
        <v>1019173</v>
      </c>
      <c r="H40" s="24">
        <v>149.3</v>
      </c>
    </row>
    <row r="41" spans="1:8" ht="12.75">
      <c r="A41" s="13"/>
      <c r="B41" s="14" t="s">
        <v>1511</v>
      </c>
      <c r="C41" s="14">
        <v>6543</v>
      </c>
      <c r="D41" s="14">
        <v>4725404</v>
      </c>
      <c r="E41" s="14">
        <v>6543</v>
      </c>
      <c r="F41" s="14">
        <v>39374</v>
      </c>
      <c r="G41" s="14">
        <v>991396</v>
      </c>
      <c r="H41" s="24">
        <v>151.5</v>
      </c>
    </row>
    <row r="42" spans="1:8" ht="12.75">
      <c r="A42" s="13"/>
      <c r="B42" s="14" t="s">
        <v>761</v>
      </c>
      <c r="C42" s="14">
        <v>71</v>
      </c>
      <c r="D42" s="14">
        <v>87569</v>
      </c>
      <c r="E42" s="14">
        <v>142</v>
      </c>
      <c r="F42" s="14">
        <v>655</v>
      </c>
      <c r="G42" s="14">
        <v>17715</v>
      </c>
      <c r="H42" s="24">
        <v>124.8</v>
      </c>
    </row>
    <row r="43" spans="1:8" ht="12.75">
      <c r="A43" s="13"/>
      <c r="B43" s="14" t="s">
        <v>762</v>
      </c>
      <c r="C43" s="14">
        <v>17</v>
      </c>
      <c r="D43" s="14">
        <v>52747</v>
      </c>
      <c r="E43" s="14">
        <v>140</v>
      </c>
      <c r="F43" s="14">
        <v>418</v>
      </c>
      <c r="G43" s="14">
        <v>10062</v>
      </c>
      <c r="H43" s="24">
        <v>71.9</v>
      </c>
    </row>
    <row r="44" spans="1:8" ht="20.25" customHeight="1">
      <c r="A44" s="13" t="s">
        <v>769</v>
      </c>
      <c r="B44" s="14" t="s">
        <v>1509</v>
      </c>
      <c r="C44" s="14">
        <v>10502</v>
      </c>
      <c r="D44" s="14">
        <v>7974791</v>
      </c>
      <c r="E44" s="14">
        <v>11374</v>
      </c>
      <c r="F44" s="14">
        <v>64416</v>
      </c>
      <c r="G44" s="14">
        <v>1678965</v>
      </c>
      <c r="H44" s="24">
        <v>147.6</v>
      </c>
    </row>
    <row r="45" spans="1:8" ht="12.75">
      <c r="A45" s="13"/>
      <c r="B45" s="14" t="s">
        <v>1511</v>
      </c>
      <c r="C45" s="14">
        <v>10293</v>
      </c>
      <c r="D45" s="14">
        <v>7515994</v>
      </c>
      <c r="E45" s="14">
        <v>10293</v>
      </c>
      <c r="F45" s="14">
        <v>60279</v>
      </c>
      <c r="G45" s="14">
        <v>1579141</v>
      </c>
      <c r="H45" s="24">
        <v>153.4</v>
      </c>
    </row>
    <row r="46" spans="1:8" ht="12.75">
      <c r="A46" s="13"/>
      <c r="B46" s="14" t="s">
        <v>761</v>
      </c>
      <c r="C46" s="14">
        <v>153</v>
      </c>
      <c r="D46" s="14">
        <v>192850</v>
      </c>
      <c r="E46" s="14">
        <v>306</v>
      </c>
      <c r="F46" s="14">
        <v>1600</v>
      </c>
      <c r="G46" s="14">
        <v>42011</v>
      </c>
      <c r="H46" s="24">
        <v>137.3</v>
      </c>
    </row>
    <row r="47" spans="1:8" ht="12.75">
      <c r="A47" s="13"/>
      <c r="B47" s="14" t="s">
        <v>762</v>
      </c>
      <c r="C47" s="14">
        <v>56</v>
      </c>
      <c r="D47" s="14">
        <v>265947</v>
      </c>
      <c r="E47" s="14">
        <v>775</v>
      </c>
      <c r="F47" s="14">
        <v>2537</v>
      </c>
      <c r="G47" s="14">
        <v>57813</v>
      </c>
      <c r="H47" s="24">
        <v>74.6</v>
      </c>
    </row>
    <row r="48" spans="1:8" ht="20.25" customHeight="1">
      <c r="A48" s="13" t="s">
        <v>770</v>
      </c>
      <c r="B48" s="14" t="s">
        <v>1509</v>
      </c>
      <c r="C48" s="14">
        <v>1037</v>
      </c>
      <c r="D48" s="14">
        <v>772725</v>
      </c>
      <c r="E48" s="14">
        <v>1077</v>
      </c>
      <c r="F48" s="14">
        <v>6295</v>
      </c>
      <c r="G48" s="14">
        <v>167930</v>
      </c>
      <c r="H48" s="24">
        <v>155.9</v>
      </c>
    </row>
    <row r="49" spans="1:8" ht="12.75">
      <c r="A49" s="13"/>
      <c r="B49" s="14" t="s">
        <v>1511</v>
      </c>
      <c r="C49" s="14">
        <v>1019</v>
      </c>
      <c r="D49" s="14">
        <v>745525</v>
      </c>
      <c r="E49" s="14">
        <v>1019</v>
      </c>
      <c r="F49" s="14">
        <v>6047</v>
      </c>
      <c r="G49" s="14">
        <v>162175</v>
      </c>
      <c r="H49" s="24">
        <v>159.2</v>
      </c>
    </row>
    <row r="50" spans="1:8" ht="12.75">
      <c r="A50" s="13"/>
      <c r="B50" s="14" t="s">
        <v>761</v>
      </c>
      <c r="C50" s="14">
        <v>12</v>
      </c>
      <c r="D50" s="14">
        <v>15245</v>
      </c>
      <c r="E50" s="14">
        <v>24</v>
      </c>
      <c r="F50" s="14">
        <v>140</v>
      </c>
      <c r="G50" s="14">
        <v>2956</v>
      </c>
      <c r="H50" s="24">
        <v>123.2</v>
      </c>
    </row>
    <row r="51" spans="1:8" ht="12.75">
      <c r="A51" s="13"/>
      <c r="B51" s="14" t="s">
        <v>762</v>
      </c>
      <c r="C51" s="14">
        <v>6</v>
      </c>
      <c r="D51" s="14">
        <v>11955</v>
      </c>
      <c r="E51" s="14">
        <v>34</v>
      </c>
      <c r="F51" s="14">
        <v>108</v>
      </c>
      <c r="G51" s="14">
        <v>2799</v>
      </c>
      <c r="H51" s="24">
        <v>82.3</v>
      </c>
    </row>
    <row r="52" spans="1:8" ht="16.5" customHeight="1">
      <c r="A52" s="13" t="s">
        <v>771</v>
      </c>
      <c r="B52" s="14" t="s">
        <v>1509</v>
      </c>
      <c r="C52" s="14">
        <v>4387</v>
      </c>
      <c r="D52" s="14">
        <v>3018718</v>
      </c>
      <c r="E52" s="14">
        <v>4456</v>
      </c>
      <c r="F52" s="14">
        <v>26352</v>
      </c>
      <c r="G52" s="14">
        <v>616203</v>
      </c>
      <c r="H52" s="24">
        <v>138.3</v>
      </c>
    </row>
    <row r="53" spans="1:8" ht="12.75">
      <c r="A53" s="13"/>
      <c r="B53" s="14" t="s">
        <v>1511</v>
      </c>
      <c r="C53" s="14">
        <v>4356</v>
      </c>
      <c r="D53" s="14">
        <v>2991043</v>
      </c>
      <c r="E53" s="14">
        <v>4356</v>
      </c>
      <c r="F53" s="14">
        <v>26017</v>
      </c>
      <c r="G53" s="14">
        <v>609432</v>
      </c>
      <c r="H53" s="24">
        <v>139.9</v>
      </c>
    </row>
    <row r="54" spans="1:8" ht="12.75">
      <c r="A54" s="13"/>
      <c r="B54" s="14" t="s">
        <v>761</v>
      </c>
      <c r="C54" s="14">
        <v>27</v>
      </c>
      <c r="D54" s="14">
        <v>15893</v>
      </c>
      <c r="E54" s="14">
        <v>54</v>
      </c>
      <c r="F54" s="14">
        <v>216</v>
      </c>
      <c r="G54" s="14">
        <v>4037</v>
      </c>
      <c r="H54" s="24">
        <v>74.8</v>
      </c>
    </row>
    <row r="55" spans="1:8" ht="12.75">
      <c r="A55" s="13"/>
      <c r="B55" s="14" t="s">
        <v>762</v>
      </c>
      <c r="C55" s="14">
        <v>4</v>
      </c>
      <c r="D55" s="14">
        <v>11782</v>
      </c>
      <c r="E55" s="14">
        <v>46</v>
      </c>
      <c r="F55" s="14">
        <v>119</v>
      </c>
      <c r="G55" s="14">
        <v>2734</v>
      </c>
      <c r="H55" s="24">
        <v>59.4</v>
      </c>
    </row>
    <row r="56" spans="1:8" ht="22.5" customHeight="1">
      <c r="A56" s="13" t="s">
        <v>772</v>
      </c>
      <c r="B56" s="14" t="s">
        <v>1509</v>
      </c>
      <c r="C56" s="14">
        <v>1836</v>
      </c>
      <c r="D56" s="14">
        <v>1453900</v>
      </c>
      <c r="E56" s="14">
        <v>1852</v>
      </c>
      <c r="F56" s="14">
        <v>11093</v>
      </c>
      <c r="G56" s="14">
        <v>310521</v>
      </c>
      <c r="H56" s="24">
        <v>167.7</v>
      </c>
    </row>
    <row r="57" spans="1:8" ht="12.75">
      <c r="A57" s="13"/>
      <c r="B57" s="14" t="s">
        <v>1511</v>
      </c>
      <c r="C57" s="14">
        <v>1826</v>
      </c>
      <c r="D57" s="14">
        <v>1438412</v>
      </c>
      <c r="E57" s="14">
        <v>1826</v>
      </c>
      <c r="F57" s="14">
        <v>10979</v>
      </c>
      <c r="G57" s="14">
        <v>307876</v>
      </c>
      <c r="H57" s="24">
        <v>168.6</v>
      </c>
    </row>
    <row r="58" spans="1:8" ht="12.75">
      <c r="A58" s="13"/>
      <c r="B58" s="14" t="s">
        <v>761</v>
      </c>
      <c r="C58" s="14">
        <v>8</v>
      </c>
      <c r="D58" s="14">
        <v>9618</v>
      </c>
      <c r="E58" s="14">
        <v>16</v>
      </c>
      <c r="F58" s="14">
        <v>85</v>
      </c>
      <c r="G58" s="14">
        <v>2076</v>
      </c>
      <c r="H58" s="24">
        <v>129.8</v>
      </c>
    </row>
    <row r="59" spans="1:8" ht="12.75">
      <c r="A59" s="13"/>
      <c r="B59" s="14" t="s">
        <v>762</v>
      </c>
      <c r="C59" s="14">
        <v>2</v>
      </c>
      <c r="D59" s="14">
        <v>5870</v>
      </c>
      <c r="E59" s="14">
        <v>10</v>
      </c>
      <c r="F59" s="14">
        <v>29</v>
      </c>
      <c r="G59" s="14">
        <v>569</v>
      </c>
      <c r="H59" s="24">
        <v>56.9</v>
      </c>
    </row>
    <row r="60" spans="1:8" ht="12.75">
      <c r="A60" s="13" t="s">
        <v>773</v>
      </c>
      <c r="B60" s="14" t="s">
        <v>1509</v>
      </c>
      <c r="C60" s="14">
        <v>3879</v>
      </c>
      <c r="D60" s="14">
        <v>3079044</v>
      </c>
      <c r="E60" s="14">
        <v>4748</v>
      </c>
      <c r="F60" s="14">
        <v>25453</v>
      </c>
      <c r="G60" s="14">
        <v>671309</v>
      </c>
      <c r="H60" s="24">
        <v>141.4</v>
      </c>
    </row>
    <row r="61" spans="1:8" ht="12.75">
      <c r="A61" s="13"/>
      <c r="B61" s="14" t="s">
        <v>1511</v>
      </c>
      <c r="C61" s="14">
        <v>3746</v>
      </c>
      <c r="D61" s="14">
        <v>2735069</v>
      </c>
      <c r="E61" s="14">
        <v>3746</v>
      </c>
      <c r="F61" s="14">
        <v>22155</v>
      </c>
      <c r="G61" s="14">
        <v>592469</v>
      </c>
      <c r="H61" s="24">
        <v>158.2</v>
      </c>
    </row>
    <row r="62" spans="1:8" ht="12.75">
      <c r="A62" s="13"/>
      <c r="B62" s="14" t="s">
        <v>761</v>
      </c>
      <c r="C62" s="14">
        <v>72</v>
      </c>
      <c r="D62" s="14">
        <v>88542</v>
      </c>
      <c r="E62" s="14">
        <v>144</v>
      </c>
      <c r="F62" s="14">
        <v>748</v>
      </c>
      <c r="G62" s="14">
        <v>20251</v>
      </c>
      <c r="H62" s="24">
        <v>140.6</v>
      </c>
    </row>
    <row r="63" spans="1:8" ht="12.75">
      <c r="A63" s="13"/>
      <c r="B63" s="14" t="s">
        <v>762</v>
      </c>
      <c r="C63" s="14">
        <v>61</v>
      </c>
      <c r="D63" s="14">
        <v>255433</v>
      </c>
      <c r="E63" s="14">
        <v>858</v>
      </c>
      <c r="F63" s="14">
        <v>2550</v>
      </c>
      <c r="G63" s="14">
        <v>58589</v>
      </c>
      <c r="H63" s="24">
        <v>68.3</v>
      </c>
    </row>
    <row r="64" spans="1:8" ht="23.25" customHeight="1">
      <c r="A64" s="13" t="s">
        <v>774</v>
      </c>
      <c r="B64" s="14" t="s">
        <v>1509</v>
      </c>
      <c r="C64" s="14">
        <v>7016</v>
      </c>
      <c r="D64" s="14">
        <v>5103481</v>
      </c>
      <c r="E64" s="14">
        <v>7139</v>
      </c>
      <c r="F64" s="14">
        <v>41491</v>
      </c>
      <c r="G64" s="14">
        <v>1090048</v>
      </c>
      <c r="H64" s="24">
        <v>152.7</v>
      </c>
    </row>
    <row r="65" spans="1:8" ht="12.75">
      <c r="A65" s="13"/>
      <c r="B65" s="14" t="s">
        <v>1511</v>
      </c>
      <c r="C65" s="14">
        <v>6933</v>
      </c>
      <c r="D65" s="14">
        <v>5002596</v>
      </c>
      <c r="E65" s="14">
        <v>6933</v>
      </c>
      <c r="F65" s="14">
        <v>40672</v>
      </c>
      <c r="G65" s="14">
        <v>1069109</v>
      </c>
      <c r="H65" s="24">
        <v>154.2</v>
      </c>
    </row>
    <row r="66" spans="1:8" ht="12.75">
      <c r="A66" s="13"/>
      <c r="B66" s="14" t="s">
        <v>761</v>
      </c>
      <c r="C66" s="14">
        <v>72</v>
      </c>
      <c r="D66" s="14">
        <v>81799</v>
      </c>
      <c r="E66" s="14">
        <v>144</v>
      </c>
      <c r="F66" s="14">
        <v>655</v>
      </c>
      <c r="G66" s="14">
        <v>16479</v>
      </c>
      <c r="H66" s="24">
        <v>114.4</v>
      </c>
    </row>
    <row r="67" spans="1:8" ht="12.75">
      <c r="A67" s="13"/>
      <c r="B67" s="14" t="s">
        <v>762</v>
      </c>
      <c r="C67" s="14">
        <v>11</v>
      </c>
      <c r="D67" s="14">
        <v>19086</v>
      </c>
      <c r="E67" s="14">
        <v>62</v>
      </c>
      <c r="F67" s="14">
        <v>164</v>
      </c>
      <c r="G67" s="14">
        <v>4460</v>
      </c>
      <c r="H67" s="24">
        <v>71.9</v>
      </c>
    </row>
    <row r="68" spans="1:8" ht="19.5" customHeight="1">
      <c r="A68" s="13" t="s">
        <v>775</v>
      </c>
      <c r="B68" s="14" t="s">
        <v>1509</v>
      </c>
      <c r="C68" s="14">
        <v>1679</v>
      </c>
      <c r="D68" s="14">
        <v>1154894</v>
      </c>
      <c r="E68" s="14">
        <v>1707</v>
      </c>
      <c r="F68" s="14">
        <v>9880</v>
      </c>
      <c r="G68" s="14">
        <v>220700</v>
      </c>
      <c r="H68" s="24">
        <v>129.3</v>
      </c>
    </row>
    <row r="69" spans="1:8" ht="12.75">
      <c r="A69" s="13"/>
      <c r="B69" s="14" t="s">
        <v>1511</v>
      </c>
      <c r="C69" s="14">
        <v>1670</v>
      </c>
      <c r="D69" s="14">
        <v>1141316</v>
      </c>
      <c r="E69" s="14">
        <v>1670</v>
      </c>
      <c r="F69" s="14">
        <v>9748</v>
      </c>
      <c r="G69" s="14">
        <v>217806</v>
      </c>
      <c r="H69" s="24">
        <v>130.4</v>
      </c>
    </row>
    <row r="70" spans="1:8" ht="12.75">
      <c r="A70" s="13"/>
      <c r="B70" s="14" t="s">
        <v>761</v>
      </c>
      <c r="C70" s="14">
        <v>3</v>
      </c>
      <c r="D70" s="14">
        <v>2834</v>
      </c>
      <c r="E70" s="14">
        <v>6</v>
      </c>
      <c r="F70" s="14">
        <v>30</v>
      </c>
      <c r="G70" s="14">
        <v>654</v>
      </c>
      <c r="H70" s="24">
        <v>109</v>
      </c>
    </row>
    <row r="71" spans="1:8" ht="12.75">
      <c r="A71" s="13"/>
      <c r="B71" s="14" t="s">
        <v>762</v>
      </c>
      <c r="C71" s="14">
        <v>6</v>
      </c>
      <c r="D71" s="14">
        <v>10744</v>
      </c>
      <c r="E71" s="14">
        <v>31</v>
      </c>
      <c r="F71" s="14">
        <v>102</v>
      </c>
      <c r="G71" s="14">
        <v>2240</v>
      </c>
      <c r="H71" s="24">
        <v>72.3</v>
      </c>
    </row>
    <row r="72" spans="1:8" ht="19.5" customHeight="1">
      <c r="A72" s="13" t="s">
        <v>776</v>
      </c>
      <c r="B72" s="14" t="s">
        <v>1509</v>
      </c>
      <c r="C72" s="14">
        <v>1832</v>
      </c>
      <c r="D72" s="14">
        <v>1442265</v>
      </c>
      <c r="E72" s="14">
        <v>2430</v>
      </c>
      <c r="F72" s="14">
        <v>12458</v>
      </c>
      <c r="G72" s="14">
        <v>297687</v>
      </c>
      <c r="H72" s="24">
        <v>122.5</v>
      </c>
    </row>
    <row r="73" spans="1:8" ht="12.75">
      <c r="A73" s="13"/>
      <c r="B73" s="14" t="s">
        <v>1511</v>
      </c>
      <c r="C73" s="14">
        <v>1773</v>
      </c>
      <c r="D73" s="14">
        <v>1241530</v>
      </c>
      <c r="E73" s="14">
        <v>1773</v>
      </c>
      <c r="F73" s="14">
        <v>10267</v>
      </c>
      <c r="G73" s="14">
        <v>260425</v>
      </c>
      <c r="H73" s="24">
        <v>146.9</v>
      </c>
    </row>
    <row r="74" spans="1:8" ht="12.75">
      <c r="A74" s="13"/>
      <c r="B74" s="14" t="s">
        <v>761</v>
      </c>
      <c r="C74" s="14">
        <v>33</v>
      </c>
      <c r="D74" s="14">
        <v>35943</v>
      </c>
      <c r="E74" s="14">
        <v>66</v>
      </c>
      <c r="F74" s="14">
        <v>324</v>
      </c>
      <c r="G74" s="14">
        <v>7337</v>
      </c>
      <c r="H74" s="24">
        <v>111.2</v>
      </c>
    </row>
    <row r="75" spans="1:8" ht="12.75">
      <c r="A75" s="13"/>
      <c r="B75" s="14" t="s">
        <v>762</v>
      </c>
      <c r="C75" s="14">
        <v>26</v>
      </c>
      <c r="D75" s="14">
        <v>164792</v>
      </c>
      <c r="E75" s="14">
        <v>591</v>
      </c>
      <c r="F75" s="14">
        <v>1867</v>
      </c>
      <c r="G75" s="14">
        <v>29925</v>
      </c>
      <c r="H75" s="24">
        <v>50.6</v>
      </c>
    </row>
    <row r="76" spans="1:8" ht="22.5" customHeight="1">
      <c r="A76" s="13" t="s">
        <v>777</v>
      </c>
      <c r="B76" s="14" t="s">
        <v>1509</v>
      </c>
      <c r="C76" s="14">
        <v>7405</v>
      </c>
      <c r="D76" s="14">
        <v>5304231</v>
      </c>
      <c r="E76" s="14">
        <v>7950</v>
      </c>
      <c r="F76" s="14">
        <v>44408</v>
      </c>
      <c r="G76" s="14">
        <v>1138779</v>
      </c>
      <c r="H76" s="24">
        <v>143.2</v>
      </c>
    </row>
    <row r="77" spans="1:8" ht="12.75">
      <c r="A77" s="13"/>
      <c r="B77" s="14" t="s">
        <v>1511</v>
      </c>
      <c r="C77" s="14">
        <v>7280</v>
      </c>
      <c r="D77" s="14">
        <v>5061006</v>
      </c>
      <c r="E77" s="14">
        <v>7280</v>
      </c>
      <c r="F77" s="14">
        <v>41928</v>
      </c>
      <c r="G77" s="14">
        <v>1082686</v>
      </c>
      <c r="H77" s="24">
        <v>148.7</v>
      </c>
    </row>
    <row r="78" spans="1:8" ht="12.75">
      <c r="A78" s="13"/>
      <c r="B78" s="14" t="s">
        <v>761</v>
      </c>
      <c r="C78" s="14">
        <v>95</v>
      </c>
      <c r="D78" s="14">
        <v>108056</v>
      </c>
      <c r="E78" s="14">
        <v>190</v>
      </c>
      <c r="F78" s="14">
        <v>937</v>
      </c>
      <c r="G78" s="14">
        <v>24058</v>
      </c>
      <c r="H78" s="24">
        <v>126.6</v>
      </c>
    </row>
    <row r="79" spans="1:8" ht="12.75">
      <c r="A79" s="13"/>
      <c r="B79" s="14" t="s">
        <v>762</v>
      </c>
      <c r="C79" s="14">
        <v>30</v>
      </c>
      <c r="D79" s="14">
        <v>135169</v>
      </c>
      <c r="E79" s="14">
        <v>480</v>
      </c>
      <c r="F79" s="14">
        <v>1543</v>
      </c>
      <c r="G79" s="14">
        <v>32035</v>
      </c>
      <c r="H79" s="24">
        <v>66.7</v>
      </c>
    </row>
    <row r="80" spans="1:8" ht="21.75" customHeight="1">
      <c r="A80" s="13" t="s">
        <v>778</v>
      </c>
      <c r="B80" s="14" t="s">
        <v>1509</v>
      </c>
      <c r="C80" s="14">
        <v>1966</v>
      </c>
      <c r="D80" s="14">
        <v>1481203</v>
      </c>
      <c r="E80" s="14">
        <v>2128</v>
      </c>
      <c r="F80" s="14">
        <v>12391</v>
      </c>
      <c r="G80" s="14">
        <v>324176</v>
      </c>
      <c r="H80" s="24">
        <v>152.3</v>
      </c>
    </row>
    <row r="81" spans="1:8" ht="12.75">
      <c r="A81" s="13"/>
      <c r="B81" s="14" t="s">
        <v>1511</v>
      </c>
      <c r="C81" s="14">
        <v>1921</v>
      </c>
      <c r="D81" s="14">
        <v>1388313</v>
      </c>
      <c r="E81" s="14">
        <v>1921</v>
      </c>
      <c r="F81" s="14">
        <v>11537</v>
      </c>
      <c r="G81" s="14">
        <v>303388</v>
      </c>
      <c r="H81" s="24">
        <v>157.9</v>
      </c>
    </row>
    <row r="82" spans="1:8" ht="12.75">
      <c r="A82" s="13"/>
      <c r="B82" s="14" t="s">
        <v>761</v>
      </c>
      <c r="C82" s="14">
        <v>33</v>
      </c>
      <c r="D82" s="14">
        <v>40930</v>
      </c>
      <c r="E82" s="14">
        <v>66</v>
      </c>
      <c r="F82" s="14">
        <v>322</v>
      </c>
      <c r="G82" s="14">
        <v>8894</v>
      </c>
      <c r="H82" s="24">
        <v>134.8</v>
      </c>
    </row>
    <row r="83" spans="1:8" ht="12.75">
      <c r="A83" s="13"/>
      <c r="B83" s="14" t="s">
        <v>762</v>
      </c>
      <c r="C83" s="14">
        <v>12</v>
      </c>
      <c r="D83" s="14">
        <v>51960</v>
      </c>
      <c r="E83" s="14">
        <v>141</v>
      </c>
      <c r="F83" s="14">
        <v>532</v>
      </c>
      <c r="G83" s="14">
        <v>11894</v>
      </c>
      <c r="H83" s="24">
        <v>84.4</v>
      </c>
    </row>
    <row r="84" spans="1:8" ht="30" customHeight="1">
      <c r="A84" s="432" t="s">
        <v>504</v>
      </c>
      <c r="B84" s="504"/>
      <c r="C84" s="504"/>
      <c r="D84" s="504"/>
      <c r="E84" s="504"/>
      <c r="F84" s="504"/>
      <c r="G84" s="504"/>
      <c r="H84" s="504"/>
    </row>
    <row r="85" spans="1:8" ht="25.5" customHeight="1">
      <c r="A85" s="432" t="s">
        <v>779</v>
      </c>
      <c r="B85" s="504"/>
      <c r="C85" s="504"/>
      <c r="D85" s="504"/>
      <c r="E85" s="504"/>
      <c r="F85" s="504"/>
      <c r="G85" s="504"/>
      <c r="H85" s="504"/>
    </row>
  </sheetData>
  <mergeCells count="11">
    <mergeCell ref="A15:H15"/>
    <mergeCell ref="A84:H84"/>
    <mergeCell ref="A85:H85"/>
    <mergeCell ref="C5:D5"/>
    <mergeCell ref="E5:E14"/>
    <mergeCell ref="F5:F14"/>
    <mergeCell ref="G5:H8"/>
    <mergeCell ref="C6:C14"/>
    <mergeCell ref="D6:D14"/>
    <mergeCell ref="G9:G14"/>
    <mergeCell ref="H9:H14"/>
  </mergeCells>
  <printOptions/>
  <pageMargins left="0.7874015748031497" right="0.984251968503937" top="0.7874015748031497" bottom="0.7874015748031497" header="0" footer="0"/>
  <pageSetup horizontalDpi="120" verticalDpi="120" orientation="portrait" paperSize="9" scale="90" r:id="rId1"/>
</worksheet>
</file>

<file path=xl/worksheets/sheet24.xml><?xml version="1.0" encoding="utf-8"?>
<worksheet xmlns="http://schemas.openxmlformats.org/spreadsheetml/2006/main" xmlns:r="http://schemas.openxmlformats.org/officeDocument/2006/relationships">
  <dimension ref="A3:H54"/>
  <sheetViews>
    <sheetView showGridLines="0" workbookViewId="0" topLeftCell="A26">
      <selection activeCell="L52" sqref="L52"/>
    </sheetView>
  </sheetViews>
  <sheetFormatPr defaultColWidth="9.140625" defaultRowHeight="12.75"/>
  <cols>
    <col min="1" max="1" width="25.421875" style="10" customWidth="1"/>
    <col min="2" max="2" width="9.28125" style="10" customWidth="1"/>
    <col min="3" max="3" width="12.57421875" style="10" customWidth="1"/>
    <col min="4" max="4" width="10.7109375" style="10" customWidth="1"/>
    <col min="5" max="5" width="8.7109375" style="10" customWidth="1"/>
    <col min="6" max="6" width="10.00390625" style="10" customWidth="1"/>
    <col min="7" max="7" width="14.8515625" style="24" customWidth="1"/>
    <col min="8" max="16384" width="9.140625" style="10" customWidth="1"/>
  </cols>
  <sheetData>
    <row r="1" ht="11.25" customHeight="1"/>
    <row r="2" ht="18" customHeight="1"/>
    <row r="3" ht="12.75">
      <c r="A3" s="10" t="s">
        <v>1764</v>
      </c>
    </row>
    <row r="4" ht="12.75">
      <c r="A4" s="10" t="s">
        <v>782</v>
      </c>
    </row>
    <row r="5" ht="13.5" customHeight="1">
      <c r="A5" s="10" t="s">
        <v>1107</v>
      </c>
    </row>
    <row r="6" spans="1:7" ht="16.5" customHeight="1">
      <c r="A6" s="11" t="s">
        <v>2155</v>
      </c>
      <c r="B6" s="11"/>
      <c r="C6" s="11"/>
      <c r="D6" s="11"/>
      <c r="E6" s="11"/>
      <c r="F6" s="11"/>
      <c r="G6" s="25"/>
    </row>
    <row r="7" spans="1:8" ht="25.5" customHeight="1">
      <c r="A7" s="519" t="s">
        <v>1765</v>
      </c>
      <c r="B7" s="517" t="s">
        <v>1760</v>
      </c>
      <c r="C7" s="518"/>
      <c r="D7" s="505" t="s">
        <v>1766</v>
      </c>
      <c r="E7" s="505" t="s">
        <v>1767</v>
      </c>
      <c r="F7" s="497" t="s">
        <v>517</v>
      </c>
      <c r="G7" s="508"/>
      <c r="H7" s="26"/>
    </row>
    <row r="8" spans="1:8" ht="28.5" customHeight="1">
      <c r="A8" s="519"/>
      <c r="B8" s="505" t="s">
        <v>1756</v>
      </c>
      <c r="C8" s="505" t="s">
        <v>518</v>
      </c>
      <c r="D8" s="506"/>
      <c r="E8" s="506"/>
      <c r="F8" s="498"/>
      <c r="G8" s="511"/>
      <c r="H8" s="26"/>
    </row>
    <row r="9" spans="1:7" ht="24" customHeight="1">
      <c r="A9" s="519"/>
      <c r="B9" s="506"/>
      <c r="C9" s="506"/>
      <c r="D9" s="506"/>
      <c r="E9" s="506"/>
      <c r="F9" s="505" t="s">
        <v>1758</v>
      </c>
      <c r="G9" s="512" t="s">
        <v>1759</v>
      </c>
    </row>
    <row r="10" spans="1:7" ht="54.75" customHeight="1">
      <c r="A10" s="520"/>
      <c r="B10" s="507"/>
      <c r="C10" s="507"/>
      <c r="D10" s="507"/>
      <c r="E10" s="507"/>
      <c r="F10" s="507"/>
      <c r="G10" s="513"/>
    </row>
    <row r="11" spans="1:7" ht="21.75" customHeight="1">
      <c r="A11" s="18" t="s">
        <v>519</v>
      </c>
      <c r="B11" s="20">
        <v>3980</v>
      </c>
      <c r="C11" s="20">
        <v>19658375</v>
      </c>
      <c r="D11" s="20">
        <v>58961</v>
      </c>
      <c r="E11" s="20">
        <v>172684</v>
      </c>
      <c r="F11" s="20">
        <v>3750508</v>
      </c>
      <c r="G11" s="24">
        <v>63.6</v>
      </c>
    </row>
    <row r="12" spans="1:6" ht="14.25" customHeight="1">
      <c r="A12" s="13"/>
      <c r="B12" s="14"/>
      <c r="C12" s="14"/>
      <c r="D12" s="14"/>
      <c r="E12" s="14"/>
      <c r="F12" s="14"/>
    </row>
    <row r="13" spans="1:6" ht="16.5" customHeight="1">
      <c r="A13" s="13" t="s">
        <v>2156</v>
      </c>
      <c r="B13" s="14"/>
      <c r="C13" s="14"/>
      <c r="D13" s="14"/>
      <c r="E13" s="14"/>
      <c r="F13" s="14"/>
    </row>
    <row r="14" spans="1:6" ht="12" customHeight="1">
      <c r="A14" s="13" t="s">
        <v>2157</v>
      </c>
      <c r="B14" s="14"/>
      <c r="C14" s="14"/>
      <c r="D14" s="14"/>
      <c r="E14" s="14"/>
      <c r="F14" s="14"/>
    </row>
    <row r="15" spans="1:6" ht="12" customHeight="1">
      <c r="A15" s="13" t="s">
        <v>2158</v>
      </c>
      <c r="B15" s="14"/>
      <c r="C15" s="14"/>
      <c r="D15" s="14"/>
      <c r="E15" s="14"/>
      <c r="F15" s="14"/>
    </row>
    <row r="16" spans="1:7" ht="12" customHeight="1">
      <c r="A16" s="13" t="s">
        <v>2159</v>
      </c>
      <c r="B16" s="14">
        <v>1972</v>
      </c>
      <c r="C16" s="14">
        <v>1216051</v>
      </c>
      <c r="D16" s="14">
        <v>1972</v>
      </c>
      <c r="E16" s="14">
        <v>10326</v>
      </c>
      <c r="F16" s="14">
        <v>281658</v>
      </c>
      <c r="G16" s="24">
        <v>142.8</v>
      </c>
    </row>
    <row r="17" spans="1:7" ht="12" customHeight="1">
      <c r="A17" s="13" t="s">
        <v>2160</v>
      </c>
      <c r="B17" s="14">
        <v>356</v>
      </c>
      <c r="C17" s="14">
        <v>313243</v>
      </c>
      <c r="D17" s="14">
        <v>712</v>
      </c>
      <c r="E17" s="14">
        <v>3076</v>
      </c>
      <c r="F17" s="14">
        <v>73775</v>
      </c>
      <c r="G17" s="24">
        <v>103.6</v>
      </c>
    </row>
    <row r="18" spans="1:7" ht="12" customHeight="1">
      <c r="A18" s="13" t="s">
        <v>2161</v>
      </c>
      <c r="B18" s="14">
        <v>17</v>
      </c>
      <c r="C18" s="14">
        <v>22987</v>
      </c>
      <c r="D18" s="14">
        <v>51</v>
      </c>
      <c r="E18" s="14">
        <v>214</v>
      </c>
      <c r="F18" s="14">
        <v>4786</v>
      </c>
      <c r="G18" s="24">
        <v>93.8</v>
      </c>
    </row>
    <row r="19" spans="1:7" ht="12" customHeight="1">
      <c r="A19" s="13" t="s">
        <v>2162</v>
      </c>
      <c r="B19" s="14">
        <v>93</v>
      </c>
      <c r="C19" s="14">
        <v>148514</v>
      </c>
      <c r="D19" s="14">
        <v>372</v>
      </c>
      <c r="E19" s="14">
        <v>1353</v>
      </c>
      <c r="F19" s="14">
        <v>33604</v>
      </c>
      <c r="G19" s="24">
        <v>90.3</v>
      </c>
    </row>
    <row r="20" spans="1:7" ht="12" customHeight="1">
      <c r="A20" s="13" t="s">
        <v>2163</v>
      </c>
      <c r="B20" s="14">
        <v>196</v>
      </c>
      <c r="C20" s="14">
        <v>508560</v>
      </c>
      <c r="D20" s="14">
        <v>1451</v>
      </c>
      <c r="E20" s="14">
        <v>4742</v>
      </c>
      <c r="F20" s="14">
        <v>106771</v>
      </c>
      <c r="G20" s="24">
        <v>73.6</v>
      </c>
    </row>
    <row r="21" spans="1:7" ht="12" customHeight="1">
      <c r="A21" s="13" t="s">
        <v>2164</v>
      </c>
      <c r="B21" s="14">
        <v>406</v>
      </c>
      <c r="C21" s="14">
        <v>1899970</v>
      </c>
      <c r="D21" s="14">
        <v>6162</v>
      </c>
      <c r="E21" s="14">
        <v>18294</v>
      </c>
      <c r="F21" s="14">
        <v>376988</v>
      </c>
      <c r="G21" s="24">
        <v>61.2</v>
      </c>
    </row>
    <row r="22" spans="1:7" ht="12" customHeight="1">
      <c r="A22" s="13" t="s">
        <v>2165</v>
      </c>
      <c r="B22" s="14">
        <v>251</v>
      </c>
      <c r="C22" s="14">
        <v>1989704</v>
      </c>
      <c r="D22" s="14">
        <v>6341</v>
      </c>
      <c r="E22" s="14">
        <v>18467</v>
      </c>
      <c r="F22" s="14">
        <v>372380</v>
      </c>
      <c r="G22" s="24">
        <v>58.7</v>
      </c>
    </row>
    <row r="23" spans="1:7" ht="12" customHeight="1">
      <c r="A23" s="13" t="s">
        <v>2166</v>
      </c>
      <c r="B23" s="14">
        <v>242</v>
      </c>
      <c r="C23" s="14">
        <v>2558271</v>
      </c>
      <c r="D23" s="14">
        <v>8511</v>
      </c>
      <c r="E23" s="14">
        <v>24210</v>
      </c>
      <c r="F23" s="14">
        <v>482115</v>
      </c>
      <c r="G23" s="24">
        <v>56.6</v>
      </c>
    </row>
    <row r="24" spans="1:7" ht="12" customHeight="1">
      <c r="A24" s="13" t="s">
        <v>520</v>
      </c>
      <c r="B24" s="14">
        <v>447</v>
      </c>
      <c r="C24" s="14">
        <v>11001075</v>
      </c>
      <c r="D24" s="14">
        <v>33389</v>
      </c>
      <c r="E24" s="14">
        <v>92002</v>
      </c>
      <c r="F24" s="14">
        <v>2018431</v>
      </c>
      <c r="G24" s="24">
        <v>60.5</v>
      </c>
    </row>
    <row r="25" spans="1:7" ht="21.75" customHeight="1">
      <c r="A25" s="13" t="s">
        <v>2167</v>
      </c>
      <c r="B25" s="14">
        <v>3030</v>
      </c>
      <c r="C25" s="14">
        <v>18487883</v>
      </c>
      <c r="D25" s="14">
        <v>55694</v>
      </c>
      <c r="E25" s="14">
        <v>160915</v>
      </c>
      <c r="F25" s="14">
        <v>3486383</v>
      </c>
      <c r="G25" s="24">
        <v>62.6</v>
      </c>
    </row>
    <row r="26" spans="1:6" ht="15.75" customHeight="1">
      <c r="A26" s="13" t="s">
        <v>1551</v>
      </c>
      <c r="B26" s="14"/>
      <c r="C26" s="14"/>
      <c r="D26" s="14"/>
      <c r="E26" s="14"/>
      <c r="F26" s="14"/>
    </row>
    <row r="27" spans="1:6" ht="12" customHeight="1">
      <c r="A27" s="13" t="s">
        <v>2156</v>
      </c>
      <c r="B27" s="14"/>
      <c r="C27" s="14"/>
      <c r="D27" s="14"/>
      <c r="E27" s="14"/>
      <c r="F27" s="14"/>
    </row>
    <row r="28" spans="1:6" ht="12" customHeight="1">
      <c r="A28" s="13" t="s">
        <v>2157</v>
      </c>
      <c r="B28" s="14"/>
      <c r="C28" s="14"/>
      <c r="D28" s="14"/>
      <c r="E28" s="14"/>
      <c r="F28" s="14"/>
    </row>
    <row r="29" spans="1:6" ht="12" customHeight="1">
      <c r="A29" s="13" t="s">
        <v>2158</v>
      </c>
      <c r="B29" s="14"/>
      <c r="C29" s="14"/>
      <c r="D29" s="14"/>
      <c r="E29" s="14"/>
      <c r="F29" s="14"/>
    </row>
    <row r="30" spans="1:7" ht="12" customHeight="1">
      <c r="A30" s="13" t="s">
        <v>2159</v>
      </c>
      <c r="B30" s="14">
        <v>1328</v>
      </c>
      <c r="C30" s="14">
        <v>804898</v>
      </c>
      <c r="D30" s="14">
        <v>1328</v>
      </c>
      <c r="E30" s="14">
        <v>6817</v>
      </c>
      <c r="F30" s="14">
        <v>187061</v>
      </c>
      <c r="G30" s="24">
        <v>140.9</v>
      </c>
    </row>
    <row r="31" spans="1:7" ht="12" customHeight="1">
      <c r="A31" s="13" t="s">
        <v>2160</v>
      </c>
      <c r="B31" s="14">
        <v>176</v>
      </c>
      <c r="C31" s="14">
        <v>186982</v>
      </c>
      <c r="D31" s="14">
        <v>352</v>
      </c>
      <c r="E31" s="14">
        <v>1687</v>
      </c>
      <c r="F31" s="14">
        <v>43225</v>
      </c>
      <c r="G31" s="24">
        <v>122.8</v>
      </c>
    </row>
    <row r="32" spans="1:7" ht="12" customHeight="1">
      <c r="A32" s="13" t="s">
        <v>2161</v>
      </c>
      <c r="B32" s="14">
        <v>11</v>
      </c>
      <c r="C32" s="14">
        <v>18395</v>
      </c>
      <c r="D32" s="14">
        <v>33</v>
      </c>
      <c r="E32" s="14">
        <v>138</v>
      </c>
      <c r="F32" s="14">
        <v>3698</v>
      </c>
      <c r="G32" s="24">
        <v>112.1</v>
      </c>
    </row>
    <row r="33" spans="1:7" ht="12" customHeight="1">
      <c r="A33" s="13" t="s">
        <v>2162</v>
      </c>
      <c r="B33" s="14">
        <v>82</v>
      </c>
      <c r="C33" s="14">
        <v>134164</v>
      </c>
      <c r="D33" s="14">
        <v>328</v>
      </c>
      <c r="E33" s="14">
        <v>1137</v>
      </c>
      <c r="F33" s="14">
        <v>28387</v>
      </c>
      <c r="G33" s="24">
        <v>86.5</v>
      </c>
    </row>
    <row r="34" spans="1:7" ht="12" customHeight="1">
      <c r="A34" s="13" t="s">
        <v>2163</v>
      </c>
      <c r="B34" s="14">
        <v>162</v>
      </c>
      <c r="C34" s="14">
        <v>418375</v>
      </c>
      <c r="D34" s="14">
        <v>1185</v>
      </c>
      <c r="E34" s="14">
        <v>3894</v>
      </c>
      <c r="F34" s="14">
        <v>86454</v>
      </c>
      <c r="G34" s="24">
        <v>73</v>
      </c>
    </row>
    <row r="35" spans="1:7" ht="12" customHeight="1">
      <c r="A35" s="13" t="s">
        <v>2164</v>
      </c>
      <c r="B35" s="14">
        <v>364</v>
      </c>
      <c r="C35" s="14">
        <v>1736894</v>
      </c>
      <c r="D35" s="14">
        <v>5573</v>
      </c>
      <c r="E35" s="14">
        <v>16375</v>
      </c>
      <c r="F35" s="14">
        <v>339865</v>
      </c>
      <c r="G35" s="24">
        <v>61</v>
      </c>
    </row>
    <row r="36" spans="1:7" ht="12" customHeight="1">
      <c r="A36" s="13" t="s">
        <v>2165</v>
      </c>
      <c r="B36" s="14">
        <v>244</v>
      </c>
      <c r="C36" s="14">
        <v>1944213</v>
      </c>
      <c r="D36" s="14">
        <v>6170</v>
      </c>
      <c r="E36" s="14">
        <v>17961</v>
      </c>
      <c r="F36" s="14">
        <v>362424</v>
      </c>
      <c r="G36" s="24">
        <v>58.7</v>
      </c>
    </row>
    <row r="37" spans="1:7" ht="12" customHeight="1">
      <c r="A37" s="13" t="s">
        <v>2166</v>
      </c>
      <c r="B37" s="14">
        <v>231</v>
      </c>
      <c r="C37" s="14">
        <v>2447022</v>
      </c>
      <c r="D37" s="14">
        <v>8125</v>
      </c>
      <c r="E37" s="14">
        <v>23205</v>
      </c>
      <c r="F37" s="14">
        <v>460374</v>
      </c>
      <c r="G37" s="24">
        <v>56.7</v>
      </c>
    </row>
    <row r="38" spans="1:7" ht="12" customHeight="1">
      <c r="A38" s="13" t="s">
        <v>520</v>
      </c>
      <c r="B38" s="14">
        <v>432</v>
      </c>
      <c r="C38" s="14">
        <v>10796940</v>
      </c>
      <c r="D38" s="14">
        <v>32600</v>
      </c>
      <c r="E38" s="14">
        <v>89701</v>
      </c>
      <c r="F38" s="14">
        <v>1974895</v>
      </c>
      <c r="G38" s="24">
        <v>60.6</v>
      </c>
    </row>
    <row r="39" spans="1:7" ht="21.75" customHeight="1">
      <c r="A39" s="13" t="s">
        <v>2168</v>
      </c>
      <c r="B39" s="14">
        <v>950</v>
      </c>
      <c r="C39" s="14">
        <v>1170492</v>
      </c>
      <c r="D39" s="14">
        <v>3267</v>
      </c>
      <c r="E39" s="14">
        <v>11769</v>
      </c>
      <c r="F39" s="14">
        <v>264125</v>
      </c>
      <c r="G39" s="24">
        <v>80.8</v>
      </c>
    </row>
    <row r="40" spans="1:6" ht="18.75" customHeight="1">
      <c r="A40" s="13" t="s">
        <v>1553</v>
      </c>
      <c r="B40" s="14"/>
      <c r="C40" s="14"/>
      <c r="D40" s="14"/>
      <c r="E40" s="14"/>
      <c r="F40" s="14"/>
    </row>
    <row r="41" spans="1:6" ht="12" customHeight="1">
      <c r="A41" s="13" t="s">
        <v>2156</v>
      </c>
      <c r="B41" s="14"/>
      <c r="C41" s="14"/>
      <c r="D41" s="14"/>
      <c r="E41" s="14"/>
      <c r="F41" s="14"/>
    </row>
    <row r="42" spans="1:6" ht="12" customHeight="1">
      <c r="A42" s="13" t="s">
        <v>2157</v>
      </c>
      <c r="B42" s="14"/>
      <c r="C42" s="14"/>
      <c r="D42" s="14"/>
      <c r="E42" s="14"/>
      <c r="F42" s="14"/>
    </row>
    <row r="43" spans="1:6" ht="12" customHeight="1">
      <c r="A43" s="13" t="s">
        <v>2158</v>
      </c>
      <c r="B43" s="14"/>
      <c r="C43" s="14"/>
      <c r="D43" s="14"/>
      <c r="E43" s="14"/>
      <c r="F43" s="14"/>
    </row>
    <row r="44" spans="1:7" ht="12" customHeight="1">
      <c r="A44" s="13" t="s">
        <v>2159</v>
      </c>
      <c r="B44" s="14">
        <v>644</v>
      </c>
      <c r="C44" s="14">
        <v>411153</v>
      </c>
      <c r="D44" s="14">
        <v>644</v>
      </c>
      <c r="E44" s="14">
        <v>3509</v>
      </c>
      <c r="F44" s="14">
        <v>94597</v>
      </c>
      <c r="G44" s="24">
        <v>146.9</v>
      </c>
    </row>
    <row r="45" spans="1:7" ht="12" customHeight="1">
      <c r="A45" s="13" t="s">
        <v>2160</v>
      </c>
      <c r="B45" s="14">
        <v>180</v>
      </c>
      <c r="C45" s="14">
        <v>126261</v>
      </c>
      <c r="D45" s="14">
        <v>360</v>
      </c>
      <c r="E45" s="14">
        <v>1389</v>
      </c>
      <c r="F45" s="14">
        <v>30550</v>
      </c>
      <c r="G45" s="24">
        <v>84.9</v>
      </c>
    </row>
    <row r="46" spans="1:7" ht="12" customHeight="1">
      <c r="A46" s="13" t="s">
        <v>2169</v>
      </c>
      <c r="B46" s="14">
        <v>6</v>
      </c>
      <c r="C46" s="14">
        <v>4592</v>
      </c>
      <c r="D46" s="14">
        <v>18</v>
      </c>
      <c r="E46" s="14">
        <v>76</v>
      </c>
      <c r="F46" s="14">
        <v>1088</v>
      </c>
      <c r="G46" s="24">
        <v>60.4</v>
      </c>
    </row>
    <row r="47" spans="1:7" ht="12" customHeight="1">
      <c r="A47" s="13" t="s">
        <v>2162</v>
      </c>
      <c r="B47" s="14">
        <v>11</v>
      </c>
      <c r="C47" s="14">
        <v>14350</v>
      </c>
      <c r="D47" s="14">
        <v>44</v>
      </c>
      <c r="E47" s="14">
        <v>216</v>
      </c>
      <c r="F47" s="14">
        <v>5217</v>
      </c>
      <c r="G47" s="24">
        <v>118.6</v>
      </c>
    </row>
    <row r="48" spans="1:7" ht="12" customHeight="1">
      <c r="A48" s="13" t="s">
        <v>2163</v>
      </c>
      <c r="B48" s="14">
        <v>34</v>
      </c>
      <c r="C48" s="14">
        <v>90185</v>
      </c>
      <c r="D48" s="14">
        <v>266</v>
      </c>
      <c r="E48" s="14">
        <v>848</v>
      </c>
      <c r="F48" s="14">
        <v>20317</v>
      </c>
      <c r="G48" s="24">
        <v>76.4</v>
      </c>
    </row>
    <row r="49" spans="1:7" ht="12" customHeight="1">
      <c r="A49" s="13" t="s">
        <v>2164</v>
      </c>
      <c r="B49" s="14">
        <v>42</v>
      </c>
      <c r="C49" s="14">
        <v>163076</v>
      </c>
      <c r="D49" s="14">
        <v>589</v>
      </c>
      <c r="E49" s="14">
        <v>1919</v>
      </c>
      <c r="F49" s="14">
        <v>37123</v>
      </c>
      <c r="G49" s="24">
        <v>63</v>
      </c>
    </row>
    <row r="50" spans="1:7" ht="12" customHeight="1">
      <c r="A50" s="13" t="s">
        <v>2165</v>
      </c>
      <c r="B50" s="14">
        <v>7</v>
      </c>
      <c r="C50" s="14">
        <v>45491</v>
      </c>
      <c r="D50" s="14">
        <v>171</v>
      </c>
      <c r="E50" s="14">
        <v>506</v>
      </c>
      <c r="F50" s="14">
        <v>9956</v>
      </c>
      <c r="G50" s="24">
        <v>58.2</v>
      </c>
    </row>
    <row r="51" spans="1:7" ht="12" customHeight="1">
      <c r="A51" s="13" t="s">
        <v>2166</v>
      </c>
      <c r="B51" s="14">
        <v>11</v>
      </c>
      <c r="C51" s="14">
        <v>111249</v>
      </c>
      <c r="D51" s="14">
        <v>386</v>
      </c>
      <c r="E51" s="14">
        <v>1005</v>
      </c>
      <c r="F51" s="14">
        <v>21741</v>
      </c>
      <c r="G51" s="24">
        <v>56.3</v>
      </c>
    </row>
    <row r="52" spans="1:7" ht="12" customHeight="1">
      <c r="A52" s="13" t="s">
        <v>520</v>
      </c>
      <c r="B52" s="14">
        <v>15</v>
      </c>
      <c r="C52" s="14">
        <v>204135</v>
      </c>
      <c r="D52" s="14">
        <v>789</v>
      </c>
      <c r="E52" s="14">
        <v>2301</v>
      </c>
      <c r="F52" s="14">
        <v>43536</v>
      </c>
      <c r="G52" s="24">
        <v>55.2</v>
      </c>
    </row>
    <row r="53" spans="1:8" ht="36" customHeight="1">
      <c r="A53" s="432" t="s">
        <v>504</v>
      </c>
      <c r="B53" s="432"/>
      <c r="C53" s="432"/>
      <c r="D53" s="432"/>
      <c r="E53" s="432"/>
      <c r="F53" s="432"/>
      <c r="G53" s="432"/>
      <c r="H53" s="432"/>
    </row>
    <row r="54" spans="1:8" ht="27" customHeight="1">
      <c r="A54" s="432" t="s">
        <v>779</v>
      </c>
      <c r="B54" s="432"/>
      <c r="C54" s="432"/>
      <c r="D54" s="432"/>
      <c r="E54" s="432"/>
      <c r="F54" s="432"/>
      <c r="G54" s="432"/>
      <c r="H54" s="432"/>
    </row>
  </sheetData>
  <mergeCells count="11">
    <mergeCell ref="G9:G10"/>
    <mergeCell ref="F7:G8"/>
    <mergeCell ref="A53:H53"/>
    <mergeCell ref="A54:H54"/>
    <mergeCell ref="B7:C7"/>
    <mergeCell ref="A7:A10"/>
    <mergeCell ref="B8:B10"/>
    <mergeCell ref="C8:C10"/>
    <mergeCell ref="D7:D10"/>
    <mergeCell ref="E7:E10"/>
    <mergeCell ref="F9:F10"/>
  </mergeCells>
  <printOptions/>
  <pageMargins left="0.7874015748031497" right="0.7874015748031497" top="0.5905511811023623" bottom="0.7874015748031497" header="0" footer="0"/>
  <pageSetup horizontalDpi="300" verticalDpi="300" orientation="portrait" paperSize="9" scale="95" r:id="rId1"/>
</worksheet>
</file>

<file path=xl/worksheets/sheet25.xml><?xml version="1.0" encoding="utf-8"?>
<worksheet xmlns="http://schemas.openxmlformats.org/spreadsheetml/2006/main" xmlns:r="http://schemas.openxmlformats.org/officeDocument/2006/relationships">
  <dimension ref="A3:H79"/>
  <sheetViews>
    <sheetView showGridLines="0" workbookViewId="0" topLeftCell="A55">
      <selection activeCell="J79" sqref="J79"/>
    </sheetView>
  </sheetViews>
  <sheetFormatPr defaultColWidth="9.140625" defaultRowHeight="12.75"/>
  <cols>
    <col min="1" max="1" width="25.00390625" style="6" customWidth="1"/>
    <col min="2" max="2" width="8.28125" style="6" customWidth="1"/>
    <col min="3" max="3" width="10.7109375" style="6" customWidth="1"/>
    <col min="4" max="4" width="11.421875" style="6" customWidth="1"/>
    <col min="5" max="5" width="8.421875" style="6" customWidth="1"/>
    <col min="6" max="6" width="10.00390625" style="6" customWidth="1"/>
    <col min="7" max="7" width="13.00390625" style="6" customWidth="1"/>
    <col min="8" max="16384" width="9.140625" style="6" customWidth="1"/>
  </cols>
  <sheetData>
    <row r="1" ht="10.5" customHeight="1"/>
    <row r="2" ht="10.5" customHeight="1"/>
    <row r="3" ht="18" customHeight="1">
      <c r="A3" s="10" t="s">
        <v>1105</v>
      </c>
    </row>
    <row r="4" ht="15" customHeight="1">
      <c r="A4" s="6" t="s">
        <v>2170</v>
      </c>
    </row>
    <row r="5" ht="15.75" customHeight="1">
      <c r="A5" s="6" t="s">
        <v>1106</v>
      </c>
    </row>
    <row r="6" spans="1:7" ht="16.5" customHeight="1">
      <c r="A6" s="27" t="s">
        <v>2171</v>
      </c>
      <c r="B6" s="27"/>
      <c r="C6" s="27"/>
      <c r="D6" s="27"/>
      <c r="E6" s="27"/>
      <c r="F6" s="27"/>
      <c r="G6" s="27"/>
    </row>
    <row r="7" spans="1:7" ht="16.5" customHeight="1">
      <c r="A7" s="526" t="s">
        <v>1095</v>
      </c>
      <c r="B7" s="527" t="s">
        <v>1096</v>
      </c>
      <c r="C7" s="526"/>
      <c r="D7" s="522" t="s">
        <v>1097</v>
      </c>
      <c r="E7" s="522" t="s">
        <v>1098</v>
      </c>
      <c r="F7" s="527" t="s">
        <v>1099</v>
      </c>
      <c r="G7" s="530"/>
    </row>
    <row r="8" spans="1:7" ht="14.25" customHeight="1">
      <c r="A8" s="524"/>
      <c r="B8" s="528"/>
      <c r="C8" s="525"/>
      <c r="D8" s="529"/>
      <c r="E8" s="529"/>
      <c r="F8" s="531"/>
      <c r="G8" s="532"/>
    </row>
    <row r="9" spans="1:7" ht="29.25" customHeight="1">
      <c r="A9" s="524"/>
      <c r="B9" s="522" t="s">
        <v>1100</v>
      </c>
      <c r="C9" s="524" t="s">
        <v>1101</v>
      </c>
      <c r="D9" s="529"/>
      <c r="E9" s="529"/>
      <c r="F9" s="528"/>
      <c r="G9" s="533"/>
    </row>
    <row r="10" spans="1:7" ht="51.75" customHeight="1">
      <c r="A10" s="525"/>
      <c r="B10" s="523"/>
      <c r="C10" s="525"/>
      <c r="D10" s="523"/>
      <c r="E10" s="523"/>
      <c r="F10" s="34" t="s">
        <v>1102</v>
      </c>
      <c r="G10" s="33" t="s">
        <v>1103</v>
      </c>
    </row>
    <row r="11" spans="1:6" ht="18.75" customHeight="1">
      <c r="A11" s="30" t="s">
        <v>2172</v>
      </c>
      <c r="B11" s="31"/>
      <c r="C11" s="30"/>
      <c r="D11" s="31"/>
      <c r="E11" s="31"/>
      <c r="F11" s="31"/>
    </row>
    <row r="12" spans="1:6" ht="15" customHeight="1">
      <c r="A12" s="30" t="s">
        <v>2173</v>
      </c>
      <c r="B12" s="31"/>
      <c r="C12" s="30"/>
      <c r="D12" s="31"/>
      <c r="E12" s="31"/>
      <c r="F12" s="31"/>
    </row>
    <row r="13" spans="1:6" ht="16.5" customHeight="1">
      <c r="A13" s="30" t="s">
        <v>2174</v>
      </c>
      <c r="B13" s="31"/>
      <c r="C13" s="30"/>
      <c r="D13" s="31"/>
      <c r="E13" s="31"/>
      <c r="F13" s="31"/>
    </row>
    <row r="14" spans="1:7" ht="15.75" customHeight="1">
      <c r="A14" s="30" t="s">
        <v>2175</v>
      </c>
      <c r="B14" s="31">
        <v>3359</v>
      </c>
      <c r="C14" s="30">
        <v>15221588</v>
      </c>
      <c r="D14" s="31">
        <v>44023</v>
      </c>
      <c r="E14" s="31">
        <v>130942</v>
      </c>
      <c r="F14" s="31">
        <v>2959434</v>
      </c>
      <c r="G14" s="40">
        <v>67.2</v>
      </c>
    </row>
    <row r="15" spans="1:7" ht="12" customHeight="1">
      <c r="A15" s="30" t="s">
        <v>1805</v>
      </c>
      <c r="B15" s="31"/>
      <c r="C15" s="30"/>
      <c r="D15" s="31"/>
      <c r="E15" s="31"/>
      <c r="F15" s="31"/>
      <c r="G15" s="40"/>
    </row>
    <row r="16" spans="1:7" ht="21.75" customHeight="1">
      <c r="A16" s="30" t="s">
        <v>2156</v>
      </c>
      <c r="B16" s="31"/>
      <c r="C16" s="30"/>
      <c r="D16" s="31"/>
      <c r="E16" s="31"/>
      <c r="F16" s="31"/>
      <c r="G16" s="40"/>
    </row>
    <row r="17" spans="1:7" ht="15" customHeight="1">
      <c r="A17" s="30" t="s">
        <v>2157</v>
      </c>
      <c r="B17" s="31"/>
      <c r="C17" s="30"/>
      <c r="D17" s="31"/>
      <c r="E17" s="31"/>
      <c r="F17" s="31"/>
      <c r="G17" s="40"/>
    </row>
    <row r="18" spans="1:7" ht="13.5" customHeight="1">
      <c r="A18" s="30" t="s">
        <v>2158</v>
      </c>
      <c r="B18" s="31"/>
      <c r="C18" s="30"/>
      <c r="D18" s="31"/>
      <c r="E18" s="31"/>
      <c r="F18" s="31"/>
      <c r="G18" s="40"/>
    </row>
    <row r="19" spans="1:7" ht="15.75" customHeight="1">
      <c r="A19" s="30" t="s">
        <v>2176</v>
      </c>
      <c r="B19" s="31">
        <v>1815</v>
      </c>
      <c r="C19" s="30">
        <v>1110871</v>
      </c>
      <c r="D19" s="31">
        <v>1815</v>
      </c>
      <c r="E19" s="31">
        <v>9467</v>
      </c>
      <c r="F19" s="31">
        <v>259311</v>
      </c>
      <c r="G19" s="40">
        <v>142.9</v>
      </c>
    </row>
    <row r="20" spans="1:7" ht="15.75" customHeight="1">
      <c r="A20" s="30" t="s">
        <v>2177</v>
      </c>
      <c r="B20" s="31">
        <v>350</v>
      </c>
      <c r="C20" s="30">
        <v>302856</v>
      </c>
      <c r="D20" s="31">
        <v>700</v>
      </c>
      <c r="E20" s="31">
        <v>3007</v>
      </c>
      <c r="F20" s="31">
        <v>71271</v>
      </c>
      <c r="G20" s="40">
        <v>101.8</v>
      </c>
    </row>
    <row r="21" spans="1:7" ht="15.75" customHeight="1">
      <c r="A21" s="30" t="s">
        <v>2178</v>
      </c>
      <c r="B21" s="31">
        <v>14</v>
      </c>
      <c r="C21" s="30">
        <v>19882</v>
      </c>
      <c r="D21" s="31">
        <v>42</v>
      </c>
      <c r="E21" s="31">
        <v>189</v>
      </c>
      <c r="F21" s="31">
        <v>4032</v>
      </c>
      <c r="G21" s="40">
        <v>96</v>
      </c>
    </row>
    <row r="22" spans="1:7" ht="15.75" customHeight="1">
      <c r="A22" s="30" t="s">
        <v>2179</v>
      </c>
      <c r="B22" s="31">
        <v>79</v>
      </c>
      <c r="C22" s="30">
        <v>127286</v>
      </c>
      <c r="D22" s="31">
        <v>316</v>
      </c>
      <c r="E22" s="31">
        <v>1196</v>
      </c>
      <c r="F22" s="31">
        <v>29986</v>
      </c>
      <c r="G22" s="40">
        <v>94.9</v>
      </c>
    </row>
    <row r="23" spans="1:7" ht="15.75" customHeight="1">
      <c r="A23" s="30" t="s">
        <v>2180</v>
      </c>
      <c r="B23" s="31">
        <v>168</v>
      </c>
      <c r="C23" s="30">
        <v>452128</v>
      </c>
      <c r="D23" s="31">
        <v>1242</v>
      </c>
      <c r="E23" s="31">
        <v>4180</v>
      </c>
      <c r="F23" s="31">
        <v>95699</v>
      </c>
      <c r="G23" s="40">
        <v>77.1</v>
      </c>
    </row>
    <row r="24" spans="1:7" ht="15.75" customHeight="1">
      <c r="A24" s="30" t="s">
        <v>2181</v>
      </c>
      <c r="B24" s="31">
        <v>286</v>
      </c>
      <c r="C24" s="30">
        <v>1393148</v>
      </c>
      <c r="D24" s="31">
        <v>4289</v>
      </c>
      <c r="E24" s="31">
        <v>13161</v>
      </c>
      <c r="F24" s="31">
        <v>280965</v>
      </c>
      <c r="G24" s="40">
        <v>65.5</v>
      </c>
    </row>
    <row r="25" spans="1:7" ht="15.75" customHeight="1">
      <c r="A25" s="30" t="s">
        <v>2182</v>
      </c>
      <c r="B25" s="31">
        <v>149</v>
      </c>
      <c r="C25" s="30">
        <v>1213559</v>
      </c>
      <c r="D25" s="31">
        <v>3789</v>
      </c>
      <c r="E25" s="31">
        <v>11117</v>
      </c>
      <c r="F25" s="31">
        <v>234881</v>
      </c>
      <c r="G25" s="40">
        <v>62</v>
      </c>
    </row>
    <row r="26" spans="1:7" ht="15.75" customHeight="1">
      <c r="A26" s="30" t="s">
        <v>2183</v>
      </c>
      <c r="B26" s="31">
        <v>154</v>
      </c>
      <c r="C26" s="30">
        <v>1685536</v>
      </c>
      <c r="D26" s="31">
        <v>5413</v>
      </c>
      <c r="E26" s="31">
        <v>15069</v>
      </c>
      <c r="F26" s="31">
        <v>319960</v>
      </c>
      <c r="G26" s="40">
        <v>59.1</v>
      </c>
    </row>
    <row r="27" spans="1:7" ht="15.75" customHeight="1">
      <c r="A27" s="30" t="s">
        <v>1104</v>
      </c>
      <c r="B27" s="31">
        <v>344</v>
      </c>
      <c r="C27" s="30">
        <v>8916322</v>
      </c>
      <c r="D27" s="31">
        <v>26417</v>
      </c>
      <c r="E27" s="31">
        <v>73556</v>
      </c>
      <c r="F27" s="31">
        <v>1663329</v>
      </c>
      <c r="G27" s="40">
        <v>63</v>
      </c>
    </row>
    <row r="28" spans="1:7" ht="29.25" customHeight="1">
      <c r="A28" s="30" t="s">
        <v>2184</v>
      </c>
      <c r="B28" s="31">
        <v>337</v>
      </c>
      <c r="C28" s="30">
        <v>2618978</v>
      </c>
      <c r="D28" s="31">
        <v>7773</v>
      </c>
      <c r="E28" s="31">
        <v>22412</v>
      </c>
      <c r="F28" s="31">
        <v>433802</v>
      </c>
      <c r="G28" s="40">
        <v>55.8</v>
      </c>
    </row>
    <row r="29" spans="1:7" ht="11.25" customHeight="1">
      <c r="A29" s="30" t="s">
        <v>1796</v>
      </c>
      <c r="B29" s="31"/>
      <c r="C29" s="30"/>
      <c r="D29" s="31"/>
      <c r="E29" s="31"/>
      <c r="F29" s="31"/>
      <c r="G29" s="40"/>
    </row>
    <row r="30" spans="1:7" ht="12.75" customHeight="1">
      <c r="A30" s="30" t="s">
        <v>2185</v>
      </c>
      <c r="B30" s="31"/>
      <c r="C30" s="30"/>
      <c r="D30" s="31"/>
      <c r="E30" s="31"/>
      <c r="F30" s="31"/>
      <c r="G30" s="40"/>
    </row>
    <row r="31" spans="1:7" ht="12.75" customHeight="1">
      <c r="A31" s="30" t="s">
        <v>2157</v>
      </c>
      <c r="B31" s="31"/>
      <c r="C31" s="30"/>
      <c r="D31" s="31"/>
      <c r="E31" s="31"/>
      <c r="F31" s="31"/>
      <c r="G31" s="40"/>
    </row>
    <row r="32" spans="1:7" ht="12.75" customHeight="1">
      <c r="A32" s="30" t="s">
        <v>2158</v>
      </c>
      <c r="B32" s="31"/>
      <c r="C32" s="30"/>
      <c r="D32" s="31"/>
      <c r="E32" s="31"/>
      <c r="F32" s="31"/>
      <c r="G32" s="40"/>
    </row>
    <row r="33" spans="1:7" ht="15.75" customHeight="1">
      <c r="A33" s="30" t="s">
        <v>2186</v>
      </c>
      <c r="B33" s="31">
        <v>98</v>
      </c>
      <c r="C33" s="30">
        <v>71200</v>
      </c>
      <c r="D33" s="31">
        <v>98</v>
      </c>
      <c r="E33" s="31">
        <v>555</v>
      </c>
      <c r="F33" s="31">
        <v>15327</v>
      </c>
      <c r="G33" s="40">
        <v>156.4</v>
      </c>
    </row>
    <row r="34" spans="1:7" ht="15.75" customHeight="1">
      <c r="A34" s="30" t="s">
        <v>2187</v>
      </c>
      <c r="B34" s="31">
        <v>2</v>
      </c>
      <c r="C34" s="30">
        <v>4634</v>
      </c>
      <c r="D34" s="31">
        <v>4</v>
      </c>
      <c r="E34" s="31">
        <v>26</v>
      </c>
      <c r="F34" s="31">
        <v>1030</v>
      </c>
      <c r="G34" s="40">
        <v>257.5</v>
      </c>
    </row>
    <row r="35" spans="1:7" ht="15.75" customHeight="1">
      <c r="A35" s="30" t="s">
        <v>2188</v>
      </c>
      <c r="B35" s="31">
        <v>12</v>
      </c>
      <c r="C35" s="30">
        <v>19382</v>
      </c>
      <c r="D35" s="31">
        <v>48</v>
      </c>
      <c r="E35" s="31">
        <v>122</v>
      </c>
      <c r="F35" s="31">
        <v>3001</v>
      </c>
      <c r="G35" s="40">
        <v>62.5</v>
      </c>
    </row>
    <row r="36" spans="1:7" ht="15.75" customHeight="1">
      <c r="A36" s="30" t="s">
        <v>2189</v>
      </c>
      <c r="B36" s="31">
        <v>8</v>
      </c>
      <c r="C36" s="30">
        <v>22637</v>
      </c>
      <c r="D36" s="31">
        <v>66</v>
      </c>
      <c r="E36" s="31">
        <v>221</v>
      </c>
      <c r="F36" s="31">
        <v>4269</v>
      </c>
      <c r="G36" s="40">
        <v>64.7</v>
      </c>
    </row>
    <row r="37" spans="1:7" ht="15.75" customHeight="1">
      <c r="A37" s="30" t="s">
        <v>2190</v>
      </c>
      <c r="B37" s="31">
        <v>60</v>
      </c>
      <c r="C37" s="30">
        <v>285283</v>
      </c>
      <c r="D37" s="31">
        <v>943</v>
      </c>
      <c r="E37" s="31">
        <v>2877</v>
      </c>
      <c r="F37" s="31">
        <v>53089</v>
      </c>
      <c r="G37" s="40">
        <v>56.3</v>
      </c>
    </row>
    <row r="38" spans="1:7" ht="15.75" customHeight="1">
      <c r="A38" s="30" t="s">
        <v>2191</v>
      </c>
      <c r="B38" s="31">
        <v>55</v>
      </c>
      <c r="C38" s="30">
        <v>454697</v>
      </c>
      <c r="D38" s="31">
        <v>1377</v>
      </c>
      <c r="E38" s="31">
        <v>4081</v>
      </c>
      <c r="F38" s="31">
        <v>73929</v>
      </c>
      <c r="G38" s="40">
        <v>53.7</v>
      </c>
    </row>
    <row r="39" spans="1:7" ht="15.75" customHeight="1">
      <c r="A39" s="30" t="s">
        <v>2192</v>
      </c>
      <c r="B39" s="31">
        <v>54</v>
      </c>
      <c r="C39" s="30">
        <v>567469</v>
      </c>
      <c r="D39" s="31">
        <v>1889</v>
      </c>
      <c r="E39" s="31">
        <v>5676</v>
      </c>
      <c r="F39" s="31">
        <v>102197</v>
      </c>
      <c r="G39" s="40">
        <v>54.1</v>
      </c>
    </row>
    <row r="40" spans="1:7" ht="15.75" customHeight="1">
      <c r="A40" s="30" t="s">
        <v>1104</v>
      </c>
      <c r="B40" s="31">
        <v>48</v>
      </c>
      <c r="C40" s="30">
        <v>1193676</v>
      </c>
      <c r="D40" s="31">
        <v>3348</v>
      </c>
      <c r="E40" s="31">
        <v>8854</v>
      </c>
      <c r="F40" s="31">
        <v>180960</v>
      </c>
      <c r="G40" s="40">
        <v>54.1</v>
      </c>
    </row>
    <row r="41" spans="1:7" ht="19.5" customHeight="1">
      <c r="A41" s="30" t="s">
        <v>2193</v>
      </c>
      <c r="B41" s="31">
        <v>127</v>
      </c>
      <c r="C41" s="30">
        <v>1269005</v>
      </c>
      <c r="D41" s="31">
        <v>4921</v>
      </c>
      <c r="E41" s="31">
        <v>13636</v>
      </c>
      <c r="F41" s="31">
        <v>249742</v>
      </c>
      <c r="G41" s="40">
        <v>50.8</v>
      </c>
    </row>
    <row r="42" spans="1:7" ht="12.75">
      <c r="A42" s="30" t="s">
        <v>539</v>
      </c>
      <c r="B42" s="31"/>
      <c r="C42" s="30"/>
      <c r="D42" s="31"/>
      <c r="E42" s="31"/>
      <c r="F42" s="31"/>
      <c r="G42" s="40"/>
    </row>
    <row r="43" spans="1:7" ht="12.75">
      <c r="A43" s="30" t="s">
        <v>2185</v>
      </c>
      <c r="B43" s="31"/>
      <c r="C43" s="30"/>
      <c r="D43" s="31"/>
      <c r="E43" s="31"/>
      <c r="F43" s="31"/>
      <c r="G43" s="40"/>
    </row>
    <row r="44" spans="1:7" ht="12.75">
      <c r="A44" s="30" t="s">
        <v>2157</v>
      </c>
      <c r="B44" s="31"/>
      <c r="C44" s="30"/>
      <c r="D44" s="31"/>
      <c r="E44" s="31"/>
      <c r="F44" s="31"/>
      <c r="G44" s="40"/>
    </row>
    <row r="45" spans="1:7" ht="12.75">
      <c r="A45" s="30" t="s">
        <v>2158</v>
      </c>
      <c r="B45" s="31"/>
      <c r="C45" s="30"/>
      <c r="D45" s="31"/>
      <c r="E45" s="31"/>
      <c r="F45" s="31"/>
      <c r="G45" s="40"/>
    </row>
    <row r="46" spans="1:7" ht="12.75">
      <c r="A46" s="30" t="s">
        <v>2186</v>
      </c>
      <c r="B46" s="31">
        <v>1</v>
      </c>
      <c r="C46" s="30">
        <v>966</v>
      </c>
      <c r="D46" s="31">
        <v>1</v>
      </c>
      <c r="E46" s="31">
        <v>4</v>
      </c>
      <c r="F46" s="31">
        <v>203</v>
      </c>
      <c r="G46" s="40">
        <v>203</v>
      </c>
    </row>
    <row r="47" spans="1:7" ht="12.75">
      <c r="A47" s="30" t="s">
        <v>2187</v>
      </c>
      <c r="B47" s="31">
        <v>1</v>
      </c>
      <c r="C47" s="30">
        <v>1441</v>
      </c>
      <c r="D47" s="31">
        <v>2</v>
      </c>
      <c r="E47" s="31">
        <v>6</v>
      </c>
      <c r="F47" s="31">
        <v>283</v>
      </c>
      <c r="G47" s="40">
        <v>141.5</v>
      </c>
    </row>
    <row r="48" spans="1:7" ht="12.75">
      <c r="A48" s="30" t="s">
        <v>1255</v>
      </c>
      <c r="B48" s="31">
        <v>1</v>
      </c>
      <c r="C48" s="30">
        <v>2445</v>
      </c>
      <c r="D48" s="31">
        <v>3</v>
      </c>
      <c r="E48" s="31">
        <v>9</v>
      </c>
      <c r="F48" s="31">
        <v>524</v>
      </c>
      <c r="G48" s="40">
        <v>174.7</v>
      </c>
    </row>
    <row r="49" spans="1:7" ht="12.75">
      <c r="A49" s="30" t="s">
        <v>2194</v>
      </c>
      <c r="B49" s="31">
        <v>3</v>
      </c>
      <c r="C49" s="30">
        <v>10350</v>
      </c>
      <c r="D49" s="31">
        <v>25</v>
      </c>
      <c r="E49" s="31">
        <v>78</v>
      </c>
      <c r="F49" s="31">
        <v>2078</v>
      </c>
      <c r="G49" s="40">
        <v>83.1</v>
      </c>
    </row>
    <row r="50" spans="1:7" ht="12.75">
      <c r="A50" s="30" t="s">
        <v>2195</v>
      </c>
      <c r="B50" s="31">
        <v>20</v>
      </c>
      <c r="C50" s="30">
        <v>91010</v>
      </c>
      <c r="D50" s="31">
        <v>333</v>
      </c>
      <c r="E50" s="31">
        <v>817</v>
      </c>
      <c r="F50" s="31">
        <v>16903</v>
      </c>
      <c r="G50" s="40">
        <v>50.8</v>
      </c>
    </row>
    <row r="51" spans="1:7" ht="12.75">
      <c r="A51" s="30" t="s">
        <v>2196</v>
      </c>
      <c r="B51" s="31">
        <v>33</v>
      </c>
      <c r="C51" s="30">
        <v>221879</v>
      </c>
      <c r="D51" s="31">
        <v>812</v>
      </c>
      <c r="E51" s="31">
        <v>2314</v>
      </c>
      <c r="F51" s="31">
        <v>43899</v>
      </c>
      <c r="G51" s="40">
        <v>54.1</v>
      </c>
    </row>
    <row r="52" spans="1:7" ht="12.75">
      <c r="A52" s="30" t="s">
        <v>2197</v>
      </c>
      <c r="B52" s="31">
        <v>25</v>
      </c>
      <c r="C52" s="30">
        <v>219526</v>
      </c>
      <c r="D52" s="31">
        <v>873</v>
      </c>
      <c r="E52" s="31">
        <v>2540</v>
      </c>
      <c r="F52" s="31">
        <v>43569</v>
      </c>
      <c r="G52" s="40">
        <v>49.9</v>
      </c>
    </row>
    <row r="53" spans="1:7" ht="12.75">
      <c r="A53" s="30" t="s">
        <v>1104</v>
      </c>
      <c r="B53" s="31">
        <v>43</v>
      </c>
      <c r="C53" s="30">
        <v>721388</v>
      </c>
      <c r="D53" s="31">
        <v>2872</v>
      </c>
      <c r="E53" s="31">
        <v>7868</v>
      </c>
      <c r="F53" s="31">
        <v>142283</v>
      </c>
      <c r="G53" s="40">
        <v>49.5</v>
      </c>
    </row>
    <row r="54" spans="1:7" ht="21" customHeight="1">
      <c r="A54" s="30" t="s">
        <v>2198</v>
      </c>
      <c r="B54" s="31">
        <v>93</v>
      </c>
      <c r="C54" s="30">
        <v>421771</v>
      </c>
      <c r="D54" s="31">
        <v>1879</v>
      </c>
      <c r="E54" s="31">
        <v>4367</v>
      </c>
      <c r="F54" s="31">
        <v>81328</v>
      </c>
      <c r="G54" s="40">
        <v>43.3</v>
      </c>
    </row>
    <row r="55" spans="1:7" ht="12.75">
      <c r="A55" s="30" t="s">
        <v>2199</v>
      </c>
      <c r="B55" s="31"/>
      <c r="C55" s="30"/>
      <c r="D55" s="31"/>
      <c r="E55" s="31"/>
      <c r="F55" s="31"/>
      <c r="G55" s="40"/>
    </row>
    <row r="56" spans="1:7" ht="12.75">
      <c r="A56" s="30" t="s">
        <v>2185</v>
      </c>
      <c r="B56" s="31"/>
      <c r="C56" s="30"/>
      <c r="D56" s="31"/>
      <c r="E56" s="31"/>
      <c r="F56" s="31"/>
      <c r="G56" s="40"/>
    </row>
    <row r="57" spans="1:7" ht="12.75">
      <c r="A57" s="30" t="s">
        <v>2157</v>
      </c>
      <c r="B57" s="31"/>
      <c r="C57" s="30"/>
      <c r="D57" s="31"/>
      <c r="E57" s="31"/>
      <c r="F57" s="31"/>
      <c r="G57" s="40"/>
    </row>
    <row r="58" spans="1:7" ht="12.75">
      <c r="A58" s="30" t="s">
        <v>2158</v>
      </c>
      <c r="B58" s="31"/>
      <c r="C58" s="30"/>
      <c r="D58" s="31"/>
      <c r="E58" s="31"/>
      <c r="F58" s="31"/>
      <c r="G58" s="40"/>
    </row>
    <row r="59" spans="1:7" ht="12.75">
      <c r="A59" s="30" t="s">
        <v>2200</v>
      </c>
      <c r="B59" s="31">
        <v>10</v>
      </c>
      <c r="C59" s="30">
        <v>2058</v>
      </c>
      <c r="D59" s="31">
        <v>10</v>
      </c>
      <c r="E59" s="31">
        <v>30</v>
      </c>
      <c r="F59" s="31">
        <v>489</v>
      </c>
      <c r="G59" s="40">
        <v>48.9</v>
      </c>
    </row>
    <row r="60" spans="1:7" ht="12.75">
      <c r="A60" s="30" t="s">
        <v>2201</v>
      </c>
      <c r="B60" s="31">
        <v>2</v>
      </c>
      <c r="C60" s="30">
        <v>660</v>
      </c>
      <c r="D60" s="31">
        <v>6</v>
      </c>
      <c r="E60" s="31">
        <v>16</v>
      </c>
      <c r="F60" s="31">
        <v>230</v>
      </c>
      <c r="G60" s="40">
        <v>38.3</v>
      </c>
    </row>
    <row r="61" spans="1:7" ht="12.75">
      <c r="A61" s="30" t="s">
        <v>2179</v>
      </c>
      <c r="B61" s="31">
        <v>2</v>
      </c>
      <c r="C61" s="30">
        <v>1846</v>
      </c>
      <c r="D61" s="31">
        <v>8</v>
      </c>
      <c r="E61" s="31">
        <v>35</v>
      </c>
      <c r="F61" s="31">
        <v>617</v>
      </c>
      <c r="G61" s="40">
        <v>77.1</v>
      </c>
    </row>
    <row r="62" spans="1:7" ht="12.75">
      <c r="A62" s="30" t="s">
        <v>2202</v>
      </c>
      <c r="B62" s="31">
        <v>15</v>
      </c>
      <c r="C62" s="30">
        <v>18828</v>
      </c>
      <c r="D62" s="31">
        <v>104</v>
      </c>
      <c r="E62" s="31">
        <v>209</v>
      </c>
      <c r="F62" s="31">
        <v>3643</v>
      </c>
      <c r="G62" s="40">
        <v>35</v>
      </c>
    </row>
    <row r="63" spans="1:7" ht="12.75">
      <c r="A63" s="30" t="s">
        <v>2203</v>
      </c>
      <c r="B63" s="31">
        <v>37</v>
      </c>
      <c r="C63" s="30">
        <v>117170</v>
      </c>
      <c r="D63" s="31">
        <v>548</v>
      </c>
      <c r="E63" s="31">
        <v>1277</v>
      </c>
      <c r="F63" s="31">
        <v>23410</v>
      </c>
      <c r="G63" s="40">
        <v>42.7</v>
      </c>
    </row>
    <row r="64" spans="1:7" ht="12.75">
      <c r="A64" s="30" t="s">
        <v>2204</v>
      </c>
      <c r="B64" s="31">
        <v>9</v>
      </c>
      <c r="C64" s="30">
        <v>61161</v>
      </c>
      <c r="D64" s="31">
        <v>235</v>
      </c>
      <c r="E64" s="31">
        <v>547</v>
      </c>
      <c r="F64" s="31">
        <v>11506</v>
      </c>
      <c r="G64" s="40">
        <v>49</v>
      </c>
    </row>
    <row r="65" spans="1:7" ht="12.75">
      <c r="A65" s="30" t="s">
        <v>1455</v>
      </c>
      <c r="B65" s="31">
        <v>6</v>
      </c>
      <c r="C65" s="30">
        <v>50359</v>
      </c>
      <c r="D65" s="31">
        <v>216</v>
      </c>
      <c r="E65" s="31">
        <v>529</v>
      </c>
      <c r="F65" s="31">
        <v>9574</v>
      </c>
      <c r="G65" s="40">
        <v>44.3</v>
      </c>
    </row>
    <row r="66" spans="1:7" ht="12.75">
      <c r="A66" s="30" t="s">
        <v>1104</v>
      </c>
      <c r="B66" s="31">
        <v>12</v>
      </c>
      <c r="C66" s="30">
        <v>169689</v>
      </c>
      <c r="D66" s="31">
        <v>752</v>
      </c>
      <c r="E66" s="31">
        <v>1724</v>
      </c>
      <c r="F66" s="31">
        <v>31859</v>
      </c>
      <c r="G66" s="40">
        <v>42.4</v>
      </c>
    </row>
    <row r="67" spans="1:7" ht="21.75" customHeight="1">
      <c r="A67" s="30" t="s">
        <v>1456</v>
      </c>
      <c r="B67" s="31">
        <v>64</v>
      </c>
      <c r="C67" s="30">
        <v>127033</v>
      </c>
      <c r="D67" s="31">
        <v>365</v>
      </c>
      <c r="E67" s="31">
        <v>1327</v>
      </c>
      <c r="F67" s="31">
        <v>26202</v>
      </c>
      <c r="G67" s="40">
        <v>71.8</v>
      </c>
    </row>
    <row r="68" spans="1:7" ht="12.75">
      <c r="A68" s="30" t="s">
        <v>1801</v>
      </c>
      <c r="B68" s="31"/>
      <c r="C68" s="30"/>
      <c r="D68" s="31"/>
      <c r="E68" s="31"/>
      <c r="F68" s="31"/>
      <c r="G68" s="40"/>
    </row>
    <row r="69" spans="1:7" ht="12.75">
      <c r="A69" s="30" t="s">
        <v>2185</v>
      </c>
      <c r="B69" s="31"/>
      <c r="C69" s="30"/>
      <c r="D69" s="31"/>
      <c r="E69" s="31"/>
      <c r="F69" s="31"/>
      <c r="G69" s="40"/>
    </row>
    <row r="70" spans="1:7" ht="12.75">
      <c r="A70" s="30" t="s">
        <v>2157</v>
      </c>
      <c r="B70" s="31"/>
      <c r="C70" s="30"/>
      <c r="D70" s="31"/>
      <c r="E70" s="31"/>
      <c r="F70" s="31"/>
      <c r="G70" s="40"/>
    </row>
    <row r="71" spans="1:7" ht="12.75">
      <c r="A71" s="30" t="s">
        <v>2158</v>
      </c>
      <c r="B71" s="31"/>
      <c r="C71" s="30"/>
      <c r="D71" s="31"/>
      <c r="E71" s="31"/>
      <c r="F71" s="31"/>
      <c r="G71" s="40"/>
    </row>
    <row r="72" spans="1:7" ht="12.75">
      <c r="A72" s="30" t="s">
        <v>1457</v>
      </c>
      <c r="B72" s="31">
        <v>48</v>
      </c>
      <c r="C72" s="30">
        <v>30956</v>
      </c>
      <c r="D72" s="31">
        <v>48</v>
      </c>
      <c r="E72" s="31">
        <v>270</v>
      </c>
      <c r="F72" s="31">
        <v>6328</v>
      </c>
      <c r="G72" s="40">
        <v>131.8</v>
      </c>
    </row>
    <row r="73" spans="1:7" ht="12.75">
      <c r="A73" s="30" t="s">
        <v>1458</v>
      </c>
      <c r="B73" s="31">
        <v>3</v>
      </c>
      <c r="C73" s="30">
        <v>4312</v>
      </c>
      <c r="D73" s="31">
        <v>6</v>
      </c>
      <c r="E73" s="31">
        <v>37</v>
      </c>
      <c r="F73" s="31">
        <v>1191</v>
      </c>
      <c r="G73" s="40">
        <v>198.5</v>
      </c>
    </row>
    <row r="74" spans="1:7" ht="12.75">
      <c r="A74" s="30" t="s">
        <v>1459</v>
      </c>
      <c r="B74" s="31">
        <v>2</v>
      </c>
      <c r="C74" s="30">
        <v>4617</v>
      </c>
      <c r="D74" s="31">
        <v>14</v>
      </c>
      <c r="E74" s="31">
        <v>54</v>
      </c>
      <c r="F74" s="31">
        <v>1082</v>
      </c>
      <c r="G74" s="40">
        <v>77.3</v>
      </c>
    </row>
    <row r="75" spans="1:7" ht="12.75">
      <c r="A75" s="30" t="s">
        <v>1460</v>
      </c>
      <c r="B75" s="31">
        <v>3</v>
      </c>
      <c r="C75" s="30">
        <v>13359</v>
      </c>
      <c r="D75" s="31">
        <v>49</v>
      </c>
      <c r="E75" s="31">
        <v>162</v>
      </c>
      <c r="F75" s="31">
        <v>2621</v>
      </c>
      <c r="G75" s="40">
        <v>53.5</v>
      </c>
    </row>
    <row r="76" spans="1:7" ht="12.75">
      <c r="A76" s="30" t="s">
        <v>1461</v>
      </c>
      <c r="B76" s="31">
        <v>5</v>
      </c>
      <c r="C76" s="30">
        <v>38408</v>
      </c>
      <c r="D76" s="31">
        <v>128</v>
      </c>
      <c r="E76" s="31">
        <v>408</v>
      </c>
      <c r="F76" s="31">
        <v>8165</v>
      </c>
      <c r="G76" s="40">
        <v>63.8</v>
      </c>
    </row>
    <row r="77" spans="1:7" ht="12.75">
      <c r="A77" s="30" t="s">
        <v>1455</v>
      </c>
      <c r="B77" s="31">
        <v>3</v>
      </c>
      <c r="C77" s="30">
        <v>35381</v>
      </c>
      <c r="D77" s="31">
        <v>120</v>
      </c>
      <c r="E77" s="31">
        <v>396</v>
      </c>
      <c r="F77" s="31">
        <v>6815</v>
      </c>
      <c r="G77" s="40">
        <v>56.8</v>
      </c>
    </row>
    <row r="78" spans="1:8" ht="27" customHeight="1">
      <c r="A78" s="521" t="s">
        <v>504</v>
      </c>
      <c r="B78" s="521"/>
      <c r="C78" s="521"/>
      <c r="D78" s="521"/>
      <c r="E78" s="521"/>
      <c r="F78" s="521"/>
      <c r="G78" s="521"/>
      <c r="H78" s="521"/>
    </row>
    <row r="79" spans="1:8" ht="29.25" customHeight="1">
      <c r="A79" s="521" t="s">
        <v>779</v>
      </c>
      <c r="B79" s="521"/>
      <c r="C79" s="521"/>
      <c r="D79" s="521"/>
      <c r="E79" s="521"/>
      <c r="F79" s="521"/>
      <c r="G79" s="521"/>
      <c r="H79" s="521"/>
    </row>
  </sheetData>
  <mergeCells count="9">
    <mergeCell ref="A78:H78"/>
    <mergeCell ref="A79:H79"/>
    <mergeCell ref="B9:B10"/>
    <mergeCell ref="C9:C10"/>
    <mergeCell ref="A7:A10"/>
    <mergeCell ref="B7:C8"/>
    <mergeCell ref="D7:D10"/>
    <mergeCell ref="E7:E10"/>
    <mergeCell ref="F7:G9"/>
  </mergeCells>
  <printOptions/>
  <pageMargins left="0.984251968503937" right="0.7874015748031497" top="0.7874015748031497" bottom="0.7874015748031497" header="0" footer="0"/>
  <pageSetup horizontalDpi="120" verticalDpi="120" orientation="portrait" paperSize="9" scale="95" r:id="rId1"/>
</worksheet>
</file>

<file path=xl/worksheets/sheet26.xml><?xml version="1.0" encoding="utf-8"?>
<worksheet xmlns="http://schemas.openxmlformats.org/spreadsheetml/2006/main" xmlns:r="http://schemas.openxmlformats.org/officeDocument/2006/relationships">
  <dimension ref="A3:Q43"/>
  <sheetViews>
    <sheetView showGridLines="0" workbookViewId="0" topLeftCell="A1">
      <selection activeCell="C17" sqref="C17"/>
    </sheetView>
  </sheetViews>
  <sheetFormatPr defaultColWidth="9.140625" defaultRowHeight="12.75"/>
  <cols>
    <col min="1" max="1" width="12.421875" style="6" customWidth="1"/>
    <col min="2" max="2" width="11.140625" style="6" customWidth="1"/>
    <col min="3" max="3" width="9.421875" style="6" customWidth="1"/>
    <col min="4" max="4" width="8.7109375" style="6" customWidth="1"/>
    <col min="5" max="5" width="6.8515625" style="6" customWidth="1"/>
    <col min="6" max="6" width="7.140625" style="6" customWidth="1"/>
    <col min="7" max="7" width="7.28125" style="6" customWidth="1"/>
    <col min="8" max="8" width="6.8515625" style="6" customWidth="1"/>
    <col min="9" max="9" width="6.7109375" style="6" customWidth="1"/>
    <col min="10" max="10" width="6.28125" style="6" customWidth="1"/>
    <col min="11" max="11" width="6.140625" style="6" customWidth="1"/>
    <col min="12" max="12" width="6.28125" style="6" customWidth="1"/>
    <col min="13" max="13" width="6.57421875" style="6" customWidth="1"/>
    <col min="14" max="14" width="6.7109375" style="6" customWidth="1"/>
    <col min="15" max="15" width="7.28125" style="6" customWidth="1"/>
    <col min="16" max="16" width="6.8515625" style="6" customWidth="1"/>
    <col min="17" max="16384" width="9.140625" style="6" customWidth="1"/>
  </cols>
  <sheetData>
    <row r="2" ht="15.75" customHeight="1"/>
    <row r="3" ht="27" customHeight="1">
      <c r="A3" s="10" t="s">
        <v>1117</v>
      </c>
    </row>
    <row r="4" ht="15.75" customHeight="1">
      <c r="A4" s="6" t="s">
        <v>1462</v>
      </c>
    </row>
    <row r="5" ht="16.5" customHeight="1">
      <c r="A5" s="6" t="s">
        <v>1118</v>
      </c>
    </row>
    <row r="6" spans="1:17" ht="15.75" customHeight="1">
      <c r="A6" s="27" t="s">
        <v>1463</v>
      </c>
      <c r="B6" s="27"/>
      <c r="C6" s="27"/>
      <c r="D6" s="27"/>
      <c r="E6" s="27"/>
      <c r="F6" s="27"/>
      <c r="G6" s="27"/>
      <c r="H6" s="27"/>
      <c r="I6" s="27"/>
      <c r="J6" s="27"/>
      <c r="K6" s="27"/>
      <c r="L6" s="27"/>
      <c r="M6" s="27"/>
      <c r="N6" s="27"/>
      <c r="O6" s="27"/>
      <c r="P6" s="27"/>
      <c r="Q6" s="27"/>
    </row>
    <row r="7" spans="1:17" ht="12.75">
      <c r="A7" s="532" t="s">
        <v>1994</v>
      </c>
      <c r="B7" s="536"/>
      <c r="C7" s="522" t="s">
        <v>1109</v>
      </c>
      <c r="D7" s="538" t="s">
        <v>1464</v>
      </c>
      <c r="E7" s="539"/>
      <c r="F7" s="539"/>
      <c r="G7" s="539"/>
      <c r="H7" s="539"/>
      <c r="I7" s="539"/>
      <c r="J7" s="539"/>
      <c r="K7" s="539"/>
      <c r="L7" s="539"/>
      <c r="M7" s="539"/>
      <c r="N7" s="539"/>
      <c r="O7" s="539"/>
      <c r="P7" s="539"/>
      <c r="Q7" s="539"/>
    </row>
    <row r="8" spans="1:17" ht="12.75">
      <c r="A8" s="532"/>
      <c r="B8" s="536"/>
      <c r="C8" s="529"/>
      <c r="D8" s="540" t="s">
        <v>1465</v>
      </c>
      <c r="E8" s="541"/>
      <c r="F8" s="541"/>
      <c r="G8" s="541"/>
      <c r="H8" s="541"/>
      <c r="I8" s="541"/>
      <c r="J8" s="541"/>
      <c r="K8" s="541"/>
      <c r="L8" s="541"/>
      <c r="M8" s="541"/>
      <c r="N8" s="541"/>
      <c r="O8" s="541"/>
      <c r="P8" s="541"/>
      <c r="Q8" s="541"/>
    </row>
    <row r="9" spans="1:17" ht="38.25">
      <c r="A9" s="533"/>
      <c r="B9" s="537"/>
      <c r="C9" s="523"/>
      <c r="D9" s="35">
        <v>1</v>
      </c>
      <c r="E9" s="35">
        <v>2</v>
      </c>
      <c r="F9" s="35">
        <v>3</v>
      </c>
      <c r="G9" s="35">
        <v>4</v>
      </c>
      <c r="H9" s="35">
        <v>5</v>
      </c>
      <c r="I9" s="35">
        <v>6</v>
      </c>
      <c r="J9" s="35">
        <v>7</v>
      </c>
      <c r="K9" s="35">
        <v>8</v>
      </c>
      <c r="L9" s="35">
        <v>9</v>
      </c>
      <c r="M9" s="35">
        <v>10</v>
      </c>
      <c r="N9" s="35" t="s">
        <v>1466</v>
      </c>
      <c r="O9" s="35" t="s">
        <v>1467</v>
      </c>
      <c r="P9" s="35" t="s">
        <v>1468</v>
      </c>
      <c r="Q9" s="33" t="s">
        <v>1110</v>
      </c>
    </row>
    <row r="10" spans="1:16" ht="21.75" customHeight="1">
      <c r="A10" s="28" t="s">
        <v>1469</v>
      </c>
      <c r="B10" s="30"/>
      <c r="C10" s="31"/>
      <c r="D10" s="31"/>
      <c r="E10" s="31"/>
      <c r="F10" s="31"/>
      <c r="G10" s="31"/>
      <c r="H10" s="31"/>
      <c r="I10" s="31"/>
      <c r="J10" s="31"/>
      <c r="K10" s="36"/>
      <c r="L10" s="36"/>
      <c r="M10" s="37"/>
      <c r="N10" s="36"/>
      <c r="O10" s="31"/>
      <c r="P10" s="31"/>
    </row>
    <row r="11" spans="1:16" ht="12.75" customHeight="1">
      <c r="A11" s="28" t="s">
        <v>1470</v>
      </c>
      <c r="B11" s="30"/>
      <c r="C11" s="31"/>
      <c r="D11" s="31"/>
      <c r="E11" s="31"/>
      <c r="F11" s="31"/>
      <c r="G11" s="31"/>
      <c r="H11" s="31"/>
      <c r="I11" s="31"/>
      <c r="J11" s="31"/>
      <c r="K11" s="31"/>
      <c r="L11" s="31"/>
      <c r="M11" s="38"/>
      <c r="N11" s="31"/>
      <c r="O11" s="31"/>
      <c r="P11" s="31"/>
    </row>
    <row r="12" spans="1:17" ht="15.75" customHeight="1">
      <c r="A12" s="28" t="s">
        <v>1111</v>
      </c>
      <c r="B12" s="30"/>
      <c r="C12" s="31">
        <v>63255</v>
      </c>
      <c r="D12" s="31">
        <v>62260</v>
      </c>
      <c r="E12" s="31">
        <v>688</v>
      </c>
      <c r="F12" s="31">
        <v>53</v>
      </c>
      <c r="G12" s="31">
        <v>53</v>
      </c>
      <c r="H12" s="31">
        <v>15</v>
      </c>
      <c r="I12" s="31">
        <v>27</v>
      </c>
      <c r="J12" s="31">
        <v>15</v>
      </c>
      <c r="K12" s="31">
        <v>19</v>
      </c>
      <c r="L12" s="31">
        <v>5</v>
      </c>
      <c r="M12" s="38">
        <v>5</v>
      </c>
      <c r="N12" s="31">
        <v>56</v>
      </c>
      <c r="O12" s="31">
        <v>20</v>
      </c>
      <c r="P12" s="31">
        <v>16</v>
      </c>
      <c r="Q12" s="6">
        <v>23</v>
      </c>
    </row>
    <row r="13" spans="1:17" ht="15.75" customHeight="1">
      <c r="A13" s="28" t="s">
        <v>1112</v>
      </c>
      <c r="B13" s="30"/>
      <c r="C13" s="31">
        <v>23353</v>
      </c>
      <c r="D13" s="31">
        <v>22635</v>
      </c>
      <c r="E13" s="31">
        <v>452</v>
      </c>
      <c r="F13" s="31">
        <v>47</v>
      </c>
      <c r="G13" s="31">
        <v>37</v>
      </c>
      <c r="H13" s="31">
        <v>13</v>
      </c>
      <c r="I13" s="31">
        <v>22</v>
      </c>
      <c r="J13" s="31">
        <v>12</v>
      </c>
      <c r="K13" s="31">
        <v>17</v>
      </c>
      <c r="L13" s="31">
        <v>5</v>
      </c>
      <c r="M13" s="38">
        <v>5</v>
      </c>
      <c r="N13" s="31">
        <v>52</v>
      </c>
      <c r="O13" s="31">
        <v>18</v>
      </c>
      <c r="P13" s="31">
        <v>16</v>
      </c>
      <c r="Q13" s="6">
        <v>22</v>
      </c>
    </row>
    <row r="14" spans="1:17" ht="15.75" customHeight="1">
      <c r="A14" s="28" t="s">
        <v>1113</v>
      </c>
      <c r="B14" s="30"/>
      <c r="C14" s="31">
        <v>39902</v>
      </c>
      <c r="D14" s="31">
        <v>39625</v>
      </c>
      <c r="E14" s="31">
        <v>236</v>
      </c>
      <c r="F14" s="31">
        <v>6</v>
      </c>
      <c r="G14" s="31">
        <v>16</v>
      </c>
      <c r="H14" s="31">
        <v>2</v>
      </c>
      <c r="I14" s="31">
        <v>5</v>
      </c>
      <c r="J14" s="31">
        <v>3</v>
      </c>
      <c r="K14" s="31">
        <v>2</v>
      </c>
      <c r="L14" s="38" t="s">
        <v>1254</v>
      </c>
      <c r="M14" s="38" t="s">
        <v>1254</v>
      </c>
      <c r="N14" s="31">
        <v>4</v>
      </c>
      <c r="O14" s="31">
        <v>2</v>
      </c>
      <c r="P14" s="38" t="s">
        <v>1254</v>
      </c>
      <c r="Q14" s="6">
        <v>1</v>
      </c>
    </row>
    <row r="15" spans="1:16" ht="21.75" customHeight="1">
      <c r="A15" s="28" t="s">
        <v>1119</v>
      </c>
      <c r="B15" s="30"/>
      <c r="C15" s="31"/>
      <c r="D15" s="31"/>
      <c r="E15" s="31"/>
      <c r="F15" s="31"/>
      <c r="G15" s="31"/>
      <c r="H15" s="31"/>
      <c r="I15" s="31"/>
      <c r="J15" s="31"/>
      <c r="K15" s="31"/>
      <c r="L15" s="31"/>
      <c r="M15" s="38"/>
      <c r="N15" s="31"/>
      <c r="O15" s="31"/>
      <c r="P15" s="31"/>
    </row>
    <row r="16" spans="1:16" ht="12.75" customHeight="1">
      <c r="A16" s="28" t="s">
        <v>1114</v>
      </c>
      <c r="B16" s="30"/>
      <c r="C16" s="31"/>
      <c r="D16" s="31"/>
      <c r="E16" s="31"/>
      <c r="F16" s="31"/>
      <c r="G16" s="31"/>
      <c r="H16" s="31"/>
      <c r="I16" s="31"/>
      <c r="J16" s="31"/>
      <c r="K16" s="31"/>
      <c r="L16" s="31"/>
      <c r="M16" s="38"/>
      <c r="N16" s="31"/>
      <c r="O16" s="31"/>
      <c r="P16" s="31"/>
    </row>
    <row r="17" spans="1:17" ht="15.75" customHeight="1">
      <c r="A17" s="28" t="s">
        <v>1111</v>
      </c>
      <c r="B17" s="30"/>
      <c r="C17" s="31">
        <v>46585101</v>
      </c>
      <c r="D17" s="31">
        <v>44490756</v>
      </c>
      <c r="E17" s="31">
        <v>802847</v>
      </c>
      <c r="F17" s="31">
        <v>79160</v>
      </c>
      <c r="G17" s="31">
        <v>83290</v>
      </c>
      <c r="H17" s="31">
        <v>35260</v>
      </c>
      <c r="I17" s="31">
        <v>65313</v>
      </c>
      <c r="J17" s="31">
        <v>34860</v>
      </c>
      <c r="K17" s="31">
        <v>60511</v>
      </c>
      <c r="L17" s="31">
        <v>16890</v>
      </c>
      <c r="M17" s="38">
        <v>17518</v>
      </c>
      <c r="N17" s="31">
        <v>264468</v>
      </c>
      <c r="O17" s="31">
        <v>140543</v>
      </c>
      <c r="P17" s="31">
        <v>146607</v>
      </c>
      <c r="Q17" s="6">
        <v>347078</v>
      </c>
    </row>
    <row r="18" spans="1:17" ht="15.75" customHeight="1">
      <c r="A18" s="28" t="s">
        <v>1112</v>
      </c>
      <c r="B18" s="30"/>
      <c r="C18" s="31">
        <v>18812813</v>
      </c>
      <c r="D18" s="31">
        <v>17082128</v>
      </c>
      <c r="E18" s="31">
        <v>538159</v>
      </c>
      <c r="F18" s="31">
        <v>72795</v>
      </c>
      <c r="G18" s="31">
        <v>58104</v>
      </c>
      <c r="H18" s="31">
        <v>32520</v>
      </c>
      <c r="I18" s="31">
        <v>57151</v>
      </c>
      <c r="J18" s="31">
        <v>32025</v>
      </c>
      <c r="K18" s="31">
        <v>53849</v>
      </c>
      <c r="L18" s="31">
        <v>16890</v>
      </c>
      <c r="M18" s="38">
        <v>17518</v>
      </c>
      <c r="N18" s="31">
        <v>246281</v>
      </c>
      <c r="O18" s="31">
        <v>125346</v>
      </c>
      <c r="P18" s="31">
        <v>146607</v>
      </c>
      <c r="Q18" s="6">
        <v>333440</v>
      </c>
    </row>
    <row r="19" spans="1:17" ht="15.75" customHeight="1">
      <c r="A19" s="28" t="s">
        <v>1113</v>
      </c>
      <c r="B19" s="30"/>
      <c r="C19" s="31">
        <v>27772288</v>
      </c>
      <c r="D19" s="31">
        <v>27408628</v>
      </c>
      <c r="E19" s="31">
        <v>264688</v>
      </c>
      <c r="F19" s="31">
        <v>6365</v>
      </c>
      <c r="G19" s="31">
        <v>25186</v>
      </c>
      <c r="H19" s="31">
        <v>2740</v>
      </c>
      <c r="I19" s="31">
        <v>8162</v>
      </c>
      <c r="J19" s="31">
        <v>2835</v>
      </c>
      <c r="K19" s="31">
        <v>6662</v>
      </c>
      <c r="L19" s="38" t="s">
        <v>1254</v>
      </c>
      <c r="M19" s="38" t="s">
        <v>1254</v>
      </c>
      <c r="N19" s="31">
        <v>18187</v>
      </c>
      <c r="O19" s="31">
        <v>15197</v>
      </c>
      <c r="P19" s="38" t="s">
        <v>1254</v>
      </c>
      <c r="Q19" s="6">
        <v>13638</v>
      </c>
    </row>
    <row r="20" spans="1:16" ht="21.75" customHeight="1">
      <c r="A20" s="28" t="s">
        <v>1471</v>
      </c>
      <c r="B20" s="30"/>
      <c r="C20" s="31"/>
      <c r="D20" s="31"/>
      <c r="E20" s="31"/>
      <c r="F20" s="31"/>
      <c r="G20" s="31"/>
      <c r="H20" s="31"/>
      <c r="I20" s="31"/>
      <c r="J20" s="31"/>
      <c r="K20" s="31"/>
      <c r="L20" s="31"/>
      <c r="M20" s="38"/>
      <c r="N20" s="31"/>
      <c r="O20" s="31"/>
      <c r="P20" s="31"/>
    </row>
    <row r="21" spans="1:16" ht="12.75" customHeight="1">
      <c r="A21" s="28" t="s">
        <v>1472</v>
      </c>
      <c r="B21" s="30"/>
      <c r="C21" s="31"/>
      <c r="D21" s="31"/>
      <c r="E21" s="31"/>
      <c r="F21" s="31"/>
      <c r="G21" s="31"/>
      <c r="H21" s="31"/>
      <c r="I21" s="31"/>
      <c r="J21" s="31"/>
      <c r="K21" s="31"/>
      <c r="L21" s="31"/>
      <c r="M21" s="38"/>
      <c r="N21" s="31"/>
      <c r="O21" s="31"/>
      <c r="P21" s="31"/>
    </row>
    <row r="22" spans="1:17" ht="15.75" customHeight="1">
      <c r="A22" s="28" t="s">
        <v>1111</v>
      </c>
      <c r="B22" s="30"/>
      <c r="C22" s="31">
        <v>67842</v>
      </c>
      <c r="D22" s="31">
        <v>62260</v>
      </c>
      <c r="E22" s="31">
        <v>1376</v>
      </c>
      <c r="F22" s="31">
        <v>159</v>
      </c>
      <c r="G22" s="31">
        <v>212</v>
      </c>
      <c r="H22" s="31">
        <v>75</v>
      </c>
      <c r="I22" s="31">
        <v>162</v>
      </c>
      <c r="J22" s="31">
        <v>105</v>
      </c>
      <c r="K22" s="31">
        <v>152</v>
      </c>
      <c r="L22" s="31">
        <v>45</v>
      </c>
      <c r="M22" s="38">
        <v>50</v>
      </c>
      <c r="N22" s="31">
        <v>826</v>
      </c>
      <c r="O22" s="31">
        <v>488</v>
      </c>
      <c r="P22" s="31">
        <v>565</v>
      </c>
      <c r="Q22" s="6">
        <v>1367</v>
      </c>
    </row>
    <row r="23" spans="1:17" ht="15.75" customHeight="1">
      <c r="A23" s="28" t="s">
        <v>1112</v>
      </c>
      <c r="B23" s="30"/>
      <c r="C23" s="31">
        <v>27431</v>
      </c>
      <c r="D23" s="31">
        <v>22635</v>
      </c>
      <c r="E23" s="31">
        <v>904</v>
      </c>
      <c r="F23" s="31">
        <v>141</v>
      </c>
      <c r="G23" s="31">
        <v>148</v>
      </c>
      <c r="H23" s="31">
        <v>65</v>
      </c>
      <c r="I23" s="31">
        <v>132</v>
      </c>
      <c r="J23" s="31">
        <v>84</v>
      </c>
      <c r="K23" s="31">
        <v>136</v>
      </c>
      <c r="L23" s="31">
        <v>45</v>
      </c>
      <c r="M23" s="38">
        <v>50</v>
      </c>
      <c r="N23" s="31">
        <v>772</v>
      </c>
      <c r="O23" s="31">
        <v>437</v>
      </c>
      <c r="P23" s="31">
        <v>565</v>
      </c>
      <c r="Q23" s="6">
        <v>1317</v>
      </c>
    </row>
    <row r="24" spans="1:17" ht="15.75" customHeight="1">
      <c r="A24" s="28" t="s">
        <v>1113</v>
      </c>
      <c r="B24" s="30"/>
      <c r="C24" s="31">
        <v>40411</v>
      </c>
      <c r="D24" s="31">
        <v>39625</v>
      </c>
      <c r="E24" s="31">
        <v>472</v>
      </c>
      <c r="F24" s="31">
        <v>18</v>
      </c>
      <c r="G24" s="31">
        <v>64</v>
      </c>
      <c r="H24" s="31">
        <v>10</v>
      </c>
      <c r="I24" s="31">
        <v>30</v>
      </c>
      <c r="J24" s="31">
        <v>21</v>
      </c>
      <c r="K24" s="31">
        <v>16</v>
      </c>
      <c r="L24" s="38" t="s">
        <v>1254</v>
      </c>
      <c r="M24" s="38" t="s">
        <v>1254</v>
      </c>
      <c r="N24" s="31">
        <v>54</v>
      </c>
      <c r="O24" s="31">
        <v>51</v>
      </c>
      <c r="P24" s="38" t="s">
        <v>1254</v>
      </c>
      <c r="Q24" s="6">
        <v>50</v>
      </c>
    </row>
    <row r="25" spans="1:16" ht="21.75" customHeight="1">
      <c r="A25" s="28" t="s">
        <v>1473</v>
      </c>
      <c r="B25" s="30"/>
      <c r="C25" s="31"/>
      <c r="D25" s="31"/>
      <c r="E25" s="31"/>
      <c r="F25" s="31"/>
      <c r="G25" s="31"/>
      <c r="H25" s="31"/>
      <c r="I25" s="31"/>
      <c r="J25" s="31"/>
      <c r="K25" s="31"/>
      <c r="L25" s="31"/>
      <c r="M25" s="38"/>
      <c r="N25" s="31"/>
      <c r="O25" s="31"/>
      <c r="P25" s="31"/>
    </row>
    <row r="26" spans="1:16" ht="12.75" customHeight="1">
      <c r="A26" s="28" t="s">
        <v>1474</v>
      </c>
      <c r="B26" s="30"/>
      <c r="C26" s="31"/>
      <c r="D26" s="31"/>
      <c r="E26" s="31"/>
      <c r="F26" s="31"/>
      <c r="G26" s="31"/>
      <c r="H26" s="31"/>
      <c r="I26" s="31"/>
      <c r="J26" s="31"/>
      <c r="K26" s="31"/>
      <c r="L26" s="31"/>
      <c r="M26" s="38"/>
      <c r="N26" s="31"/>
      <c r="O26" s="31"/>
      <c r="P26" s="31"/>
    </row>
    <row r="27" spans="1:17" ht="15.75" customHeight="1">
      <c r="A27" s="28" t="s">
        <v>1111</v>
      </c>
      <c r="B27" s="30"/>
      <c r="C27" s="31">
        <v>384813</v>
      </c>
      <c r="D27" s="31">
        <v>364750</v>
      </c>
      <c r="E27" s="31">
        <v>6759</v>
      </c>
      <c r="F27" s="31">
        <v>661</v>
      </c>
      <c r="G27" s="31">
        <v>756</v>
      </c>
      <c r="H27" s="31">
        <v>237</v>
      </c>
      <c r="I27" s="31">
        <v>557</v>
      </c>
      <c r="J27" s="31">
        <v>335</v>
      </c>
      <c r="K27" s="31">
        <v>470</v>
      </c>
      <c r="L27" s="31">
        <v>119</v>
      </c>
      <c r="M27" s="38">
        <v>141</v>
      </c>
      <c r="N27" s="31">
        <v>2575</v>
      </c>
      <c r="O27" s="31">
        <v>1582</v>
      </c>
      <c r="P27" s="31">
        <v>1568</v>
      </c>
      <c r="Q27" s="6">
        <v>4303</v>
      </c>
    </row>
    <row r="28" spans="1:17" ht="15.75" customHeight="1">
      <c r="A28" s="28" t="s">
        <v>1112</v>
      </c>
      <c r="B28" s="30"/>
      <c r="C28" s="31">
        <v>152163</v>
      </c>
      <c r="D28" s="31">
        <v>135601</v>
      </c>
      <c r="E28" s="31">
        <v>4381</v>
      </c>
      <c r="F28" s="31">
        <v>575</v>
      </c>
      <c r="G28" s="31">
        <v>500</v>
      </c>
      <c r="H28" s="31">
        <v>208</v>
      </c>
      <c r="I28" s="31">
        <v>460</v>
      </c>
      <c r="J28" s="31">
        <v>280</v>
      </c>
      <c r="K28" s="31">
        <v>426</v>
      </c>
      <c r="L28" s="31">
        <v>119</v>
      </c>
      <c r="M28" s="38">
        <v>141</v>
      </c>
      <c r="N28" s="31">
        <v>2398</v>
      </c>
      <c r="O28" s="31">
        <v>1413</v>
      </c>
      <c r="P28" s="31">
        <v>1568</v>
      </c>
      <c r="Q28" s="6">
        <v>4093</v>
      </c>
    </row>
    <row r="29" spans="1:17" ht="15.75" customHeight="1">
      <c r="A29" s="28" t="s">
        <v>1113</v>
      </c>
      <c r="B29" s="30"/>
      <c r="C29" s="31">
        <v>232650</v>
      </c>
      <c r="D29" s="31">
        <v>229149</v>
      </c>
      <c r="E29" s="31">
        <v>2378</v>
      </c>
      <c r="F29" s="31">
        <v>86</v>
      </c>
      <c r="G29" s="31">
        <v>256</v>
      </c>
      <c r="H29" s="31">
        <v>29</v>
      </c>
      <c r="I29" s="31">
        <v>97</v>
      </c>
      <c r="J29" s="31">
        <v>55</v>
      </c>
      <c r="K29" s="31">
        <v>44</v>
      </c>
      <c r="L29" s="38" t="s">
        <v>1254</v>
      </c>
      <c r="M29" s="38" t="s">
        <v>1254</v>
      </c>
      <c r="N29" s="31">
        <v>177</v>
      </c>
      <c r="O29" s="31">
        <v>169</v>
      </c>
      <c r="P29" s="38" t="s">
        <v>1254</v>
      </c>
      <c r="Q29" s="6">
        <v>210</v>
      </c>
    </row>
    <row r="30" spans="1:16" ht="16.5" customHeight="1">
      <c r="A30" s="534" t="s">
        <v>1120</v>
      </c>
      <c r="B30" s="535"/>
      <c r="C30" s="31"/>
      <c r="D30" s="31"/>
      <c r="E30" s="31"/>
      <c r="F30" s="31"/>
      <c r="G30" s="31"/>
      <c r="H30" s="31"/>
      <c r="I30" s="31"/>
      <c r="J30" s="31"/>
      <c r="K30" s="31"/>
      <c r="L30" s="31"/>
      <c r="M30" s="38"/>
      <c r="N30" s="31"/>
      <c r="O30" s="31"/>
      <c r="P30" s="31"/>
    </row>
    <row r="31" spans="1:16" ht="21.75" customHeight="1">
      <c r="A31" s="504"/>
      <c r="B31" s="535"/>
      <c r="C31" s="31"/>
      <c r="D31" s="31"/>
      <c r="E31" s="31"/>
      <c r="F31" s="31"/>
      <c r="G31" s="31"/>
      <c r="H31" s="31"/>
      <c r="I31" s="31"/>
      <c r="J31" s="31"/>
      <c r="K31" s="31"/>
      <c r="L31" s="31"/>
      <c r="M31" s="38"/>
      <c r="N31" s="31"/>
      <c r="O31" s="31"/>
      <c r="P31" s="31"/>
    </row>
    <row r="32" spans="1:16" ht="25.5" customHeight="1">
      <c r="A32" s="534" t="s">
        <v>1115</v>
      </c>
      <c r="B32" s="535"/>
      <c r="C32" s="31"/>
      <c r="D32" s="31"/>
      <c r="E32" s="31"/>
      <c r="F32" s="31"/>
      <c r="G32" s="31"/>
      <c r="H32" s="31"/>
      <c r="I32" s="31"/>
      <c r="J32" s="31"/>
      <c r="K32" s="31"/>
      <c r="L32" s="31"/>
      <c r="M32" s="38"/>
      <c r="N32" s="31"/>
      <c r="O32" s="31"/>
      <c r="P32" s="31"/>
    </row>
    <row r="33" spans="1:17" ht="15.75" customHeight="1">
      <c r="A33" s="28" t="s">
        <v>1111</v>
      </c>
      <c r="B33" s="30"/>
      <c r="C33" s="31">
        <v>9802918</v>
      </c>
      <c r="D33" s="31">
        <v>9348259</v>
      </c>
      <c r="E33" s="31">
        <v>173157</v>
      </c>
      <c r="F33" s="31">
        <v>17965</v>
      </c>
      <c r="G33" s="31">
        <v>19057</v>
      </c>
      <c r="H33" s="31">
        <v>5807</v>
      </c>
      <c r="I33" s="31">
        <v>12506</v>
      </c>
      <c r="J33" s="31">
        <v>7283</v>
      </c>
      <c r="K33" s="31">
        <v>10478</v>
      </c>
      <c r="L33" s="31">
        <v>2853</v>
      </c>
      <c r="M33" s="38">
        <v>2592</v>
      </c>
      <c r="N33" s="31">
        <v>58853</v>
      </c>
      <c r="O33" s="31">
        <v>30227</v>
      </c>
      <c r="P33" s="31">
        <v>34897</v>
      </c>
      <c r="Q33" s="6">
        <v>78984</v>
      </c>
    </row>
    <row r="34" spans="1:17" ht="15.75" customHeight="1">
      <c r="A34" s="28" t="s">
        <v>1112</v>
      </c>
      <c r="B34" s="30"/>
      <c r="C34" s="31">
        <v>3982714</v>
      </c>
      <c r="D34" s="31">
        <v>3609106</v>
      </c>
      <c r="E34" s="31">
        <v>115475</v>
      </c>
      <c r="F34" s="31">
        <v>16482</v>
      </c>
      <c r="G34" s="31">
        <v>12139</v>
      </c>
      <c r="H34" s="31">
        <v>4883</v>
      </c>
      <c r="I34" s="31">
        <v>10729</v>
      </c>
      <c r="J34" s="31">
        <v>6125</v>
      </c>
      <c r="K34" s="31">
        <v>9492</v>
      </c>
      <c r="L34" s="31">
        <v>2853</v>
      </c>
      <c r="M34" s="38">
        <v>2592</v>
      </c>
      <c r="N34" s="31">
        <v>54566</v>
      </c>
      <c r="O34" s="31">
        <v>27347</v>
      </c>
      <c r="P34" s="31">
        <v>34897</v>
      </c>
      <c r="Q34" s="6">
        <v>76028</v>
      </c>
    </row>
    <row r="35" spans="1:17" ht="15.75" customHeight="1">
      <c r="A35" s="28" t="s">
        <v>1113</v>
      </c>
      <c r="B35" s="30"/>
      <c r="C35" s="31">
        <v>5820204</v>
      </c>
      <c r="D35" s="31">
        <v>5739153</v>
      </c>
      <c r="E35" s="31">
        <v>57682</v>
      </c>
      <c r="F35" s="31">
        <v>1483</v>
      </c>
      <c r="G35" s="31">
        <v>6918</v>
      </c>
      <c r="H35" s="31">
        <v>924</v>
      </c>
      <c r="I35" s="31">
        <v>1777</v>
      </c>
      <c r="J35" s="31">
        <v>1158</v>
      </c>
      <c r="K35" s="31">
        <v>986</v>
      </c>
      <c r="L35" s="38" t="s">
        <v>1254</v>
      </c>
      <c r="M35" s="38" t="s">
        <v>1254</v>
      </c>
      <c r="N35" s="31">
        <v>4287</v>
      </c>
      <c r="O35" s="31">
        <v>2880</v>
      </c>
      <c r="P35" s="38" t="s">
        <v>1254</v>
      </c>
      <c r="Q35" s="6">
        <v>2956</v>
      </c>
    </row>
    <row r="36" spans="1:16" ht="15.75" customHeight="1">
      <c r="A36" s="534" t="s">
        <v>1121</v>
      </c>
      <c r="B36" s="535"/>
      <c r="C36" s="31"/>
      <c r="D36" s="31"/>
      <c r="E36" s="31"/>
      <c r="F36" s="31"/>
      <c r="G36" s="31"/>
      <c r="H36" s="31"/>
      <c r="I36" s="31"/>
      <c r="J36" s="31"/>
      <c r="K36" s="31"/>
      <c r="L36" s="31"/>
      <c r="M36" s="38"/>
      <c r="N36" s="31"/>
      <c r="O36" s="31"/>
      <c r="P36" s="31"/>
    </row>
    <row r="37" spans="1:16" ht="21.75" customHeight="1">
      <c r="A37" s="504"/>
      <c r="B37" s="535"/>
      <c r="C37" s="31"/>
      <c r="D37" s="31"/>
      <c r="E37" s="31"/>
      <c r="F37" s="31"/>
      <c r="G37" s="31"/>
      <c r="H37" s="31"/>
      <c r="I37" s="31"/>
      <c r="J37" s="31"/>
      <c r="K37" s="31"/>
      <c r="L37" s="31"/>
      <c r="M37" s="38"/>
      <c r="N37" s="31"/>
      <c r="O37" s="31"/>
      <c r="P37" s="31"/>
    </row>
    <row r="38" spans="1:16" ht="27.75" customHeight="1">
      <c r="A38" s="534" t="s">
        <v>1116</v>
      </c>
      <c r="B38" s="535"/>
      <c r="C38" s="31"/>
      <c r="D38" s="31"/>
      <c r="E38" s="31"/>
      <c r="F38" s="31"/>
      <c r="G38" s="31"/>
      <c r="H38" s="31"/>
      <c r="I38" s="31"/>
      <c r="J38" s="31"/>
      <c r="K38" s="31"/>
      <c r="L38" s="31"/>
      <c r="M38" s="38"/>
      <c r="N38" s="31"/>
      <c r="O38" s="31"/>
      <c r="P38" s="31"/>
    </row>
    <row r="39" spans="1:17" ht="15.75" customHeight="1">
      <c r="A39" s="28" t="s">
        <v>1111</v>
      </c>
      <c r="B39" s="30"/>
      <c r="C39" s="39">
        <v>144.5</v>
      </c>
      <c r="D39" s="39">
        <v>150.1</v>
      </c>
      <c r="E39" s="39">
        <v>125.8</v>
      </c>
      <c r="F39" s="39">
        <v>113</v>
      </c>
      <c r="G39" s="39">
        <v>89.9</v>
      </c>
      <c r="H39" s="39">
        <v>77.4</v>
      </c>
      <c r="I39" s="39">
        <v>77.2</v>
      </c>
      <c r="J39" s="39">
        <v>69.4</v>
      </c>
      <c r="K39" s="31">
        <v>68.9</v>
      </c>
      <c r="L39" s="31">
        <v>63.4</v>
      </c>
      <c r="M39" s="38">
        <v>51.8</v>
      </c>
      <c r="N39" s="31">
        <v>71.3</v>
      </c>
      <c r="O39" s="31">
        <v>61.9</v>
      </c>
      <c r="P39" s="31">
        <v>61.8</v>
      </c>
      <c r="Q39" s="6">
        <v>57.8</v>
      </c>
    </row>
    <row r="40" spans="1:17" ht="15.75" customHeight="1">
      <c r="A40" s="28" t="s">
        <v>1112</v>
      </c>
      <c r="B40" s="30"/>
      <c r="C40" s="39">
        <v>145.2</v>
      </c>
      <c r="D40" s="39">
        <v>159.4</v>
      </c>
      <c r="E40" s="39">
        <v>127.7</v>
      </c>
      <c r="F40" s="39">
        <v>116.9</v>
      </c>
      <c r="G40" s="39">
        <v>82</v>
      </c>
      <c r="H40" s="39">
        <v>75.1</v>
      </c>
      <c r="I40" s="39">
        <v>81.3</v>
      </c>
      <c r="J40" s="39">
        <v>72.9</v>
      </c>
      <c r="K40" s="31">
        <v>69.8</v>
      </c>
      <c r="L40" s="31">
        <v>63.4</v>
      </c>
      <c r="M40" s="38">
        <v>51.8</v>
      </c>
      <c r="N40" s="31">
        <v>70.7</v>
      </c>
      <c r="O40" s="31">
        <v>62.6</v>
      </c>
      <c r="P40" s="31">
        <v>61.8</v>
      </c>
      <c r="Q40" s="6">
        <v>57.7</v>
      </c>
    </row>
    <row r="41" spans="1:17" ht="15.75" customHeight="1">
      <c r="A41" s="28" t="s">
        <v>1113</v>
      </c>
      <c r="B41" s="30"/>
      <c r="C41" s="39">
        <v>144</v>
      </c>
      <c r="D41" s="39">
        <v>144.8</v>
      </c>
      <c r="E41" s="39">
        <v>122.2</v>
      </c>
      <c r="F41" s="39">
        <v>82.4</v>
      </c>
      <c r="G41" s="39">
        <v>108.1</v>
      </c>
      <c r="H41" s="39">
        <v>92.4</v>
      </c>
      <c r="I41" s="39">
        <v>59.2</v>
      </c>
      <c r="J41" s="39">
        <v>55.1</v>
      </c>
      <c r="K41" s="31">
        <v>61.6</v>
      </c>
      <c r="L41" s="38" t="s">
        <v>1254</v>
      </c>
      <c r="M41" s="38" t="s">
        <v>1254</v>
      </c>
      <c r="N41" s="31">
        <v>79.4</v>
      </c>
      <c r="O41" s="31">
        <v>56.5</v>
      </c>
      <c r="P41" s="38" t="s">
        <v>1254</v>
      </c>
      <c r="Q41" s="6">
        <v>59.1</v>
      </c>
    </row>
    <row r="42" spans="1:17" ht="27" customHeight="1">
      <c r="A42" s="521" t="s">
        <v>504</v>
      </c>
      <c r="B42" s="521"/>
      <c r="C42" s="521"/>
      <c r="D42" s="521"/>
      <c r="E42" s="521"/>
      <c r="F42" s="521"/>
      <c r="G42" s="521"/>
      <c r="H42" s="521"/>
      <c r="I42" s="504"/>
      <c r="J42" s="504"/>
      <c r="K42" s="504"/>
      <c r="L42" s="504"/>
      <c r="M42" s="504"/>
      <c r="N42" s="504"/>
      <c r="O42" s="504"/>
      <c r="P42" s="504"/>
      <c r="Q42" s="504"/>
    </row>
    <row r="43" spans="1:17" ht="27" customHeight="1">
      <c r="A43" s="521" t="s">
        <v>779</v>
      </c>
      <c r="B43" s="521"/>
      <c r="C43" s="521"/>
      <c r="D43" s="521"/>
      <c r="E43" s="521"/>
      <c r="F43" s="521"/>
      <c r="G43" s="521"/>
      <c r="H43" s="521"/>
      <c r="I43" s="504"/>
      <c r="J43" s="504"/>
      <c r="K43" s="504"/>
      <c r="L43" s="504"/>
      <c r="M43" s="504"/>
      <c r="N43" s="504"/>
      <c r="O43" s="504"/>
      <c r="P43" s="504"/>
      <c r="Q43" s="504"/>
    </row>
  </sheetData>
  <mergeCells count="10">
    <mergeCell ref="A43:Q43"/>
    <mergeCell ref="A38:B38"/>
    <mergeCell ref="A42:Q42"/>
    <mergeCell ref="A7:B9"/>
    <mergeCell ref="C7:C9"/>
    <mergeCell ref="A30:B31"/>
    <mergeCell ref="D7:Q7"/>
    <mergeCell ref="D8:Q8"/>
    <mergeCell ref="A32:B32"/>
    <mergeCell ref="A36:B37"/>
  </mergeCells>
  <printOptions/>
  <pageMargins left="0.7874015748031497" right="0.5905511811023623" top="0.984251968503937" bottom="0.7874015748031497" header="0.5118110236220472" footer="0.5118110236220472"/>
  <pageSetup horizontalDpi="300" verticalDpi="300" orientation="portrait" paperSize="9" scale="95" r:id="rId1"/>
</worksheet>
</file>

<file path=xl/worksheets/sheet27.xml><?xml version="1.0" encoding="utf-8"?>
<worksheet xmlns="http://schemas.openxmlformats.org/spreadsheetml/2006/main" xmlns:r="http://schemas.openxmlformats.org/officeDocument/2006/relationships">
  <dimension ref="A3:G53"/>
  <sheetViews>
    <sheetView showGridLines="0" workbookViewId="0" topLeftCell="A22">
      <selection activeCell="J44" sqref="J44"/>
    </sheetView>
  </sheetViews>
  <sheetFormatPr defaultColWidth="9.140625" defaultRowHeight="12.75"/>
  <cols>
    <col min="1" max="1" width="24.421875" style="6" customWidth="1"/>
    <col min="2" max="2" width="9.28125" style="6" customWidth="1"/>
    <col min="3" max="3" width="10.140625" style="6" customWidth="1"/>
    <col min="4" max="4" width="11.421875" style="6" customWidth="1"/>
    <col min="5" max="5" width="8.7109375" style="6" customWidth="1"/>
    <col min="6" max="6" width="11.00390625" style="6" customWidth="1"/>
    <col min="7" max="7" width="14.140625" style="6" customWidth="1"/>
    <col min="8" max="16384" width="9.140625" style="6" customWidth="1"/>
  </cols>
  <sheetData>
    <row r="1" ht="11.25" customHeight="1"/>
    <row r="2" ht="18" customHeight="1"/>
    <row r="3" ht="14.25">
      <c r="A3" s="10" t="s">
        <v>1133</v>
      </c>
    </row>
    <row r="4" ht="12.75">
      <c r="A4" s="6" t="s">
        <v>1475</v>
      </c>
    </row>
    <row r="5" ht="14.25">
      <c r="A5" s="6" t="s">
        <v>1134</v>
      </c>
    </row>
    <row r="6" spans="1:7" ht="19.5" customHeight="1">
      <c r="A6" s="27" t="s">
        <v>2155</v>
      </c>
      <c r="B6" s="27"/>
      <c r="C6" s="27"/>
      <c r="D6" s="27"/>
      <c r="E6" s="27"/>
      <c r="F6" s="27"/>
      <c r="G6" s="27"/>
    </row>
    <row r="7" spans="1:7" ht="19.5" customHeight="1">
      <c r="A7" s="526" t="s">
        <v>1095</v>
      </c>
      <c r="B7" s="527" t="s">
        <v>1096</v>
      </c>
      <c r="C7" s="526"/>
      <c r="D7" s="522" t="s">
        <v>1124</v>
      </c>
      <c r="E7" s="522" t="s">
        <v>1125</v>
      </c>
      <c r="F7" s="530" t="s">
        <v>1126</v>
      </c>
      <c r="G7" s="530"/>
    </row>
    <row r="8" spans="1:7" ht="19.5" customHeight="1">
      <c r="A8" s="524"/>
      <c r="B8" s="528"/>
      <c r="C8" s="525"/>
      <c r="D8" s="529"/>
      <c r="E8" s="529"/>
      <c r="F8" s="532"/>
      <c r="G8" s="532"/>
    </row>
    <row r="9" spans="1:7" ht="26.25" customHeight="1">
      <c r="A9" s="524"/>
      <c r="B9" s="522" t="s">
        <v>1100</v>
      </c>
      <c r="C9" s="522" t="s">
        <v>1127</v>
      </c>
      <c r="D9" s="529"/>
      <c r="E9" s="529"/>
      <c r="F9" s="528" t="s">
        <v>1128</v>
      </c>
      <c r="G9" s="533"/>
    </row>
    <row r="10" spans="1:7" ht="24" customHeight="1">
      <c r="A10" s="524"/>
      <c r="B10" s="529"/>
      <c r="C10" s="529"/>
      <c r="D10" s="529"/>
      <c r="E10" s="529"/>
      <c r="F10" s="522" t="s">
        <v>1102</v>
      </c>
      <c r="G10" s="41" t="s">
        <v>1476</v>
      </c>
    </row>
    <row r="11" spans="1:7" ht="30" customHeight="1">
      <c r="A11" s="525"/>
      <c r="B11" s="523"/>
      <c r="C11" s="523"/>
      <c r="D11" s="523"/>
      <c r="E11" s="523"/>
      <c r="F11" s="523"/>
      <c r="G11" s="42" t="s">
        <v>1135</v>
      </c>
    </row>
    <row r="12" spans="1:7" ht="23.25" customHeight="1">
      <c r="A12" s="30" t="s">
        <v>1129</v>
      </c>
      <c r="B12" s="31">
        <v>3980</v>
      </c>
      <c r="C12" s="31">
        <v>19658375</v>
      </c>
      <c r="D12" s="31">
        <v>58961</v>
      </c>
      <c r="E12" s="31">
        <v>172684</v>
      </c>
      <c r="F12" s="31">
        <v>3750508</v>
      </c>
      <c r="G12" s="40">
        <v>63.6</v>
      </c>
    </row>
    <row r="13" spans="1:7" ht="16.5" customHeight="1">
      <c r="A13" s="30" t="s">
        <v>635</v>
      </c>
      <c r="B13" s="31"/>
      <c r="C13" s="31"/>
      <c r="D13" s="31"/>
      <c r="E13" s="31"/>
      <c r="F13" s="31"/>
      <c r="G13" s="40"/>
    </row>
    <row r="14" spans="1:7" ht="12" customHeight="1">
      <c r="A14" s="30" t="s">
        <v>1477</v>
      </c>
      <c r="B14" s="31"/>
      <c r="C14" s="31"/>
      <c r="D14" s="31"/>
      <c r="E14" s="31"/>
      <c r="F14" s="31"/>
      <c r="G14" s="40"/>
    </row>
    <row r="15" spans="1:7" ht="12" customHeight="1">
      <c r="A15" s="30" t="s">
        <v>2157</v>
      </c>
      <c r="B15" s="31"/>
      <c r="C15" s="31"/>
      <c r="D15" s="31"/>
      <c r="E15" s="31"/>
      <c r="F15" s="31"/>
      <c r="G15" s="40"/>
    </row>
    <row r="16" spans="1:7" ht="12" customHeight="1">
      <c r="A16" s="30" t="s">
        <v>1478</v>
      </c>
      <c r="B16" s="31"/>
      <c r="C16" s="31"/>
      <c r="D16" s="31"/>
      <c r="E16" s="31"/>
      <c r="F16" s="31"/>
      <c r="G16" s="40"/>
    </row>
    <row r="17" spans="1:7" ht="12" customHeight="1">
      <c r="A17" s="30" t="s">
        <v>1479</v>
      </c>
      <c r="B17" s="31">
        <v>1836</v>
      </c>
      <c r="C17" s="31">
        <v>1105623</v>
      </c>
      <c r="D17" s="31">
        <v>1944</v>
      </c>
      <c r="E17" s="31">
        <v>9151</v>
      </c>
      <c r="F17" s="31">
        <v>255514</v>
      </c>
      <c r="G17" s="40">
        <v>131.4</v>
      </c>
    </row>
    <row r="18" spans="1:7" ht="12" customHeight="1">
      <c r="A18" s="30" t="s">
        <v>1480</v>
      </c>
      <c r="B18" s="31">
        <v>354</v>
      </c>
      <c r="C18" s="31">
        <v>267984</v>
      </c>
      <c r="D18" s="31">
        <v>481</v>
      </c>
      <c r="E18" s="31">
        <v>2681</v>
      </c>
      <c r="F18" s="31">
        <v>61784</v>
      </c>
      <c r="G18" s="40">
        <v>128.4</v>
      </c>
    </row>
    <row r="19" spans="1:7" ht="12" customHeight="1">
      <c r="A19" s="30" t="s">
        <v>1481</v>
      </c>
      <c r="B19" s="31">
        <v>420</v>
      </c>
      <c r="C19" s="31">
        <v>739092</v>
      </c>
      <c r="D19" s="31">
        <v>2076</v>
      </c>
      <c r="E19" s="31">
        <v>6812</v>
      </c>
      <c r="F19" s="31">
        <v>164611</v>
      </c>
      <c r="G19" s="40">
        <v>79.3</v>
      </c>
    </row>
    <row r="20" spans="1:7" ht="12" customHeight="1">
      <c r="A20" s="30" t="s">
        <v>1482</v>
      </c>
      <c r="B20" s="31">
        <v>326</v>
      </c>
      <c r="C20" s="31">
        <v>1400243</v>
      </c>
      <c r="D20" s="31">
        <v>4581</v>
      </c>
      <c r="E20" s="31">
        <v>12778</v>
      </c>
      <c r="F20" s="31">
        <v>280710</v>
      </c>
      <c r="G20" s="40">
        <v>61.3</v>
      </c>
    </row>
    <row r="21" spans="1:7" ht="12" customHeight="1">
      <c r="A21" s="30" t="s">
        <v>1483</v>
      </c>
      <c r="B21" s="31">
        <v>261</v>
      </c>
      <c r="C21" s="31">
        <v>1829814</v>
      </c>
      <c r="D21" s="31">
        <v>5864</v>
      </c>
      <c r="E21" s="31">
        <v>16128</v>
      </c>
      <c r="F21" s="31">
        <v>336675</v>
      </c>
      <c r="G21" s="40">
        <v>57.4</v>
      </c>
    </row>
    <row r="22" spans="1:7" ht="12" customHeight="1">
      <c r="A22" s="30" t="s">
        <v>1484</v>
      </c>
      <c r="B22" s="31">
        <v>220</v>
      </c>
      <c r="C22" s="31">
        <v>2049680</v>
      </c>
      <c r="D22" s="31">
        <v>6932</v>
      </c>
      <c r="E22" s="31">
        <v>19101</v>
      </c>
      <c r="F22" s="31">
        <v>396924</v>
      </c>
      <c r="G22" s="40">
        <v>57.3</v>
      </c>
    </row>
    <row r="23" spans="1:7" ht="12" customHeight="1">
      <c r="A23" s="30" t="s">
        <v>1485</v>
      </c>
      <c r="B23" s="31">
        <v>287</v>
      </c>
      <c r="C23" s="31">
        <v>3683967</v>
      </c>
      <c r="D23" s="31">
        <v>12394</v>
      </c>
      <c r="E23" s="31">
        <v>34886</v>
      </c>
      <c r="F23" s="31">
        <v>712555</v>
      </c>
      <c r="G23" s="40">
        <v>57.5</v>
      </c>
    </row>
    <row r="24" spans="1:7" ht="12" customHeight="1">
      <c r="A24" s="30" t="s">
        <v>1486</v>
      </c>
      <c r="B24" s="31">
        <v>118</v>
      </c>
      <c r="C24" s="31">
        <v>2124425</v>
      </c>
      <c r="D24" s="31">
        <v>7141</v>
      </c>
      <c r="E24" s="31">
        <v>19969</v>
      </c>
      <c r="F24" s="31">
        <v>403117</v>
      </c>
      <c r="G24" s="40">
        <v>56.5</v>
      </c>
    </row>
    <row r="25" spans="1:7" ht="12" customHeight="1">
      <c r="A25" s="30" t="s">
        <v>1130</v>
      </c>
      <c r="B25" s="31">
        <v>158</v>
      </c>
      <c r="C25" s="31">
        <v>6457547</v>
      </c>
      <c r="D25" s="31">
        <v>17548</v>
      </c>
      <c r="E25" s="31">
        <v>51178</v>
      </c>
      <c r="F25" s="31">
        <v>1138618</v>
      </c>
      <c r="G25" s="40">
        <v>64.9</v>
      </c>
    </row>
    <row r="26" spans="1:7" ht="23.25" customHeight="1">
      <c r="A26" s="30" t="s">
        <v>1131</v>
      </c>
      <c r="B26" s="31">
        <v>3030</v>
      </c>
      <c r="C26" s="31">
        <v>18487883</v>
      </c>
      <c r="D26" s="31">
        <v>55694</v>
      </c>
      <c r="E26" s="31">
        <v>160915</v>
      </c>
      <c r="F26" s="31">
        <v>3486383</v>
      </c>
      <c r="G26" s="40">
        <v>62.6</v>
      </c>
    </row>
    <row r="27" spans="1:7" ht="12" customHeight="1">
      <c r="A27" s="30" t="s">
        <v>1477</v>
      </c>
      <c r="B27" s="31"/>
      <c r="C27" s="31"/>
      <c r="D27" s="31"/>
      <c r="E27" s="31"/>
      <c r="F27" s="31"/>
      <c r="G27" s="40"/>
    </row>
    <row r="28" spans="1:7" ht="12" customHeight="1">
      <c r="A28" s="30" t="s">
        <v>2157</v>
      </c>
      <c r="B28" s="31"/>
      <c r="C28" s="31"/>
      <c r="D28" s="31"/>
      <c r="E28" s="31"/>
      <c r="F28" s="31"/>
      <c r="G28" s="40"/>
    </row>
    <row r="29" spans="1:7" ht="12" customHeight="1">
      <c r="A29" s="30" t="s">
        <v>1478</v>
      </c>
      <c r="B29" s="31"/>
      <c r="C29" s="31"/>
      <c r="D29" s="31"/>
      <c r="E29" s="31"/>
      <c r="F29" s="31"/>
      <c r="G29" s="40"/>
    </row>
    <row r="30" spans="1:7" ht="12" customHeight="1">
      <c r="A30" s="30" t="s">
        <v>1479</v>
      </c>
      <c r="B30" s="31">
        <v>1221</v>
      </c>
      <c r="C30" s="31">
        <v>732111</v>
      </c>
      <c r="D30" s="31">
        <v>1247</v>
      </c>
      <c r="E30" s="31">
        <v>5995</v>
      </c>
      <c r="F30" s="31">
        <v>168257</v>
      </c>
      <c r="G30" s="40">
        <v>134.9</v>
      </c>
    </row>
    <row r="31" spans="1:7" ht="12" customHeight="1">
      <c r="A31" s="30" t="s">
        <v>1480</v>
      </c>
      <c r="B31" s="31">
        <v>191</v>
      </c>
      <c r="C31" s="31">
        <v>152664</v>
      </c>
      <c r="D31" s="31">
        <v>260</v>
      </c>
      <c r="E31" s="31">
        <v>1452</v>
      </c>
      <c r="F31" s="31">
        <v>36134</v>
      </c>
      <c r="G31" s="40">
        <v>139</v>
      </c>
    </row>
    <row r="32" spans="1:7" ht="12" customHeight="1">
      <c r="A32" s="30" t="s">
        <v>1481</v>
      </c>
      <c r="B32" s="31">
        <v>324</v>
      </c>
      <c r="C32" s="31">
        <v>594312</v>
      </c>
      <c r="D32" s="31">
        <v>1662</v>
      </c>
      <c r="E32" s="31">
        <v>5234</v>
      </c>
      <c r="F32" s="31">
        <v>127144</v>
      </c>
      <c r="G32" s="40">
        <v>76.5</v>
      </c>
    </row>
    <row r="33" spans="1:7" ht="12" customHeight="1">
      <c r="A33" s="30" t="s">
        <v>1482</v>
      </c>
      <c r="B33" s="31">
        <v>295</v>
      </c>
      <c r="C33" s="31">
        <v>1303143</v>
      </c>
      <c r="D33" s="31">
        <v>4193</v>
      </c>
      <c r="E33" s="31">
        <v>11515</v>
      </c>
      <c r="F33" s="31">
        <v>255987</v>
      </c>
      <c r="G33" s="40">
        <v>61.1</v>
      </c>
    </row>
    <row r="34" spans="1:7" ht="12" customHeight="1">
      <c r="A34" s="30" t="s">
        <v>1483</v>
      </c>
      <c r="B34" s="31">
        <v>245</v>
      </c>
      <c r="C34" s="31">
        <v>1715265</v>
      </c>
      <c r="D34" s="31">
        <v>5526</v>
      </c>
      <c r="E34" s="31">
        <v>15143</v>
      </c>
      <c r="F34" s="31">
        <v>315491</v>
      </c>
      <c r="G34" s="40">
        <v>57.1</v>
      </c>
    </row>
    <row r="35" spans="1:7" ht="12" customHeight="1">
      <c r="A35" s="30" t="s">
        <v>1484</v>
      </c>
      <c r="B35" s="31">
        <v>208</v>
      </c>
      <c r="C35" s="31">
        <v>1950225</v>
      </c>
      <c r="D35" s="31">
        <v>6549</v>
      </c>
      <c r="E35" s="31">
        <v>18138</v>
      </c>
      <c r="F35" s="31">
        <v>375538</v>
      </c>
      <c r="G35" s="40">
        <v>57.3</v>
      </c>
    </row>
    <row r="36" spans="1:7" ht="12" customHeight="1">
      <c r="A36" s="30" t="s">
        <v>1485</v>
      </c>
      <c r="B36" s="31">
        <v>277</v>
      </c>
      <c r="C36" s="31">
        <v>3573115</v>
      </c>
      <c r="D36" s="31">
        <v>11977</v>
      </c>
      <c r="E36" s="31">
        <v>33713</v>
      </c>
      <c r="F36" s="31">
        <v>690325</v>
      </c>
      <c r="G36" s="40">
        <v>57.6</v>
      </c>
    </row>
    <row r="37" spans="1:7" ht="12" customHeight="1">
      <c r="A37" s="30" t="s">
        <v>1486</v>
      </c>
      <c r="B37" s="31">
        <v>114</v>
      </c>
      <c r="C37" s="31">
        <v>2065574</v>
      </c>
      <c r="D37" s="31">
        <v>6928</v>
      </c>
      <c r="E37" s="31">
        <v>19325</v>
      </c>
      <c r="F37" s="31">
        <v>391390</v>
      </c>
      <c r="G37" s="40">
        <v>56.5</v>
      </c>
    </row>
    <row r="38" spans="1:7" ht="12" customHeight="1">
      <c r="A38" s="30" t="s">
        <v>1130</v>
      </c>
      <c r="B38" s="31">
        <v>155</v>
      </c>
      <c r="C38" s="31">
        <v>6401474</v>
      </c>
      <c r="D38" s="31">
        <v>17352</v>
      </c>
      <c r="E38" s="31">
        <v>50400</v>
      </c>
      <c r="F38" s="31">
        <v>1126117</v>
      </c>
      <c r="G38" s="40">
        <v>64.9</v>
      </c>
    </row>
    <row r="39" spans="1:7" ht="24" customHeight="1">
      <c r="A39" s="30" t="s">
        <v>1132</v>
      </c>
      <c r="B39" s="31">
        <v>950</v>
      </c>
      <c r="C39" s="31">
        <v>1170492</v>
      </c>
      <c r="D39" s="31">
        <v>3267</v>
      </c>
      <c r="E39" s="31">
        <v>11769</v>
      </c>
      <c r="F39" s="31">
        <v>264125</v>
      </c>
      <c r="G39" s="40">
        <v>80.8</v>
      </c>
    </row>
    <row r="40" spans="1:7" ht="12" customHeight="1">
      <c r="A40" s="30" t="s">
        <v>1477</v>
      </c>
      <c r="B40" s="31"/>
      <c r="C40" s="31"/>
      <c r="D40" s="31"/>
      <c r="E40" s="31"/>
      <c r="F40" s="31"/>
      <c r="G40" s="40"/>
    </row>
    <row r="41" spans="1:7" ht="12" customHeight="1">
      <c r="A41" s="30" t="s">
        <v>2157</v>
      </c>
      <c r="B41" s="31"/>
      <c r="C41" s="31"/>
      <c r="D41" s="31"/>
      <c r="E41" s="31"/>
      <c r="F41" s="31"/>
      <c r="G41" s="40"/>
    </row>
    <row r="42" spans="1:7" ht="12" customHeight="1">
      <c r="A42" s="30" t="s">
        <v>1478</v>
      </c>
      <c r="B42" s="31"/>
      <c r="C42" s="31"/>
      <c r="D42" s="31"/>
      <c r="E42" s="31"/>
      <c r="F42" s="31"/>
      <c r="G42" s="40"/>
    </row>
    <row r="43" spans="1:7" ht="12" customHeight="1">
      <c r="A43" s="30" t="s">
        <v>1479</v>
      </c>
      <c r="B43" s="31">
        <v>615</v>
      </c>
      <c r="C43" s="31">
        <v>373512</v>
      </c>
      <c r="D43" s="31">
        <v>697</v>
      </c>
      <c r="E43" s="31">
        <v>3156</v>
      </c>
      <c r="F43" s="31">
        <v>87257</v>
      </c>
      <c r="G43" s="40">
        <v>125.2</v>
      </c>
    </row>
    <row r="44" spans="1:7" ht="12" customHeight="1">
      <c r="A44" s="30" t="s">
        <v>1480</v>
      </c>
      <c r="B44" s="31">
        <v>163</v>
      </c>
      <c r="C44" s="31">
        <v>115320</v>
      </c>
      <c r="D44" s="31">
        <v>221</v>
      </c>
      <c r="E44" s="31">
        <v>1229</v>
      </c>
      <c r="F44" s="31">
        <v>25650</v>
      </c>
      <c r="G44" s="40">
        <v>116.1</v>
      </c>
    </row>
    <row r="45" spans="1:7" ht="12" customHeight="1">
      <c r="A45" s="30" t="s">
        <v>1481</v>
      </c>
      <c r="B45" s="31">
        <v>96</v>
      </c>
      <c r="C45" s="31">
        <v>144780</v>
      </c>
      <c r="D45" s="31">
        <v>414</v>
      </c>
      <c r="E45" s="31">
        <v>1578</v>
      </c>
      <c r="F45" s="31">
        <v>37467</v>
      </c>
      <c r="G45" s="40">
        <v>90.5</v>
      </c>
    </row>
    <row r="46" spans="1:7" ht="12" customHeight="1">
      <c r="A46" s="30" t="s">
        <v>1482</v>
      </c>
      <c r="B46" s="31">
        <v>31</v>
      </c>
      <c r="C46" s="31">
        <v>97100</v>
      </c>
      <c r="D46" s="31">
        <v>388</v>
      </c>
      <c r="E46" s="31">
        <v>1263</v>
      </c>
      <c r="F46" s="31">
        <v>24723</v>
      </c>
      <c r="G46" s="40">
        <v>63.7</v>
      </c>
    </row>
    <row r="47" spans="1:7" ht="12" customHeight="1">
      <c r="A47" s="30" t="s">
        <v>1483</v>
      </c>
      <c r="B47" s="31">
        <v>16</v>
      </c>
      <c r="C47" s="31">
        <v>114549</v>
      </c>
      <c r="D47" s="31">
        <v>338</v>
      </c>
      <c r="E47" s="31">
        <v>985</v>
      </c>
      <c r="F47" s="31">
        <v>21184</v>
      </c>
      <c r="G47" s="40">
        <v>62.7</v>
      </c>
    </row>
    <row r="48" spans="1:7" ht="12" customHeight="1">
      <c r="A48" s="30" t="s">
        <v>1487</v>
      </c>
      <c r="B48" s="31">
        <v>12</v>
      </c>
      <c r="C48" s="31">
        <v>99455</v>
      </c>
      <c r="D48" s="31">
        <v>383</v>
      </c>
      <c r="E48" s="31">
        <v>963</v>
      </c>
      <c r="F48" s="31">
        <v>21386</v>
      </c>
      <c r="G48" s="40">
        <v>55.8</v>
      </c>
    </row>
    <row r="49" spans="1:7" ht="12" customHeight="1">
      <c r="A49" s="30" t="s">
        <v>1485</v>
      </c>
      <c r="B49" s="31">
        <v>10</v>
      </c>
      <c r="C49" s="31">
        <v>110852</v>
      </c>
      <c r="D49" s="31">
        <v>417</v>
      </c>
      <c r="E49" s="31">
        <v>1173</v>
      </c>
      <c r="F49" s="31">
        <v>22230</v>
      </c>
      <c r="G49" s="40">
        <v>53.3</v>
      </c>
    </row>
    <row r="50" spans="1:7" ht="12" customHeight="1">
      <c r="A50" s="30" t="s">
        <v>1486</v>
      </c>
      <c r="B50" s="31">
        <v>4</v>
      </c>
      <c r="C50" s="31">
        <v>58851</v>
      </c>
      <c r="D50" s="31">
        <v>213</v>
      </c>
      <c r="E50" s="31">
        <v>644</v>
      </c>
      <c r="F50" s="31">
        <v>11727</v>
      </c>
      <c r="G50" s="40">
        <v>55.1</v>
      </c>
    </row>
    <row r="51" spans="1:7" ht="12" customHeight="1">
      <c r="A51" s="30" t="s">
        <v>1130</v>
      </c>
      <c r="B51" s="31">
        <v>3</v>
      </c>
      <c r="C51" s="31">
        <v>56073</v>
      </c>
      <c r="D51" s="31">
        <v>196</v>
      </c>
      <c r="E51" s="31">
        <v>778</v>
      </c>
      <c r="F51" s="31">
        <v>12501</v>
      </c>
      <c r="G51" s="40">
        <v>63.8</v>
      </c>
    </row>
    <row r="52" spans="1:7" ht="39" customHeight="1">
      <c r="A52" s="521" t="s">
        <v>504</v>
      </c>
      <c r="B52" s="521"/>
      <c r="C52" s="521"/>
      <c r="D52" s="521"/>
      <c r="E52" s="521"/>
      <c r="F52" s="521"/>
      <c r="G52" s="521"/>
    </row>
    <row r="53" spans="1:7" ht="30" customHeight="1">
      <c r="A53" s="521" t="s">
        <v>779</v>
      </c>
      <c r="B53" s="521"/>
      <c r="C53" s="521"/>
      <c r="D53" s="521"/>
      <c r="E53" s="521"/>
      <c r="F53" s="521"/>
      <c r="G53" s="521"/>
    </row>
  </sheetData>
  <mergeCells count="11">
    <mergeCell ref="C9:C11"/>
    <mergeCell ref="A52:G52"/>
    <mergeCell ref="A53:G53"/>
    <mergeCell ref="D7:D11"/>
    <mergeCell ref="E7:E11"/>
    <mergeCell ref="F7:G8"/>
    <mergeCell ref="F9:G9"/>
    <mergeCell ref="F10:F11"/>
    <mergeCell ref="A7:A11"/>
    <mergeCell ref="B7:C8"/>
    <mergeCell ref="B9:B11"/>
  </mergeCells>
  <printOptions/>
  <pageMargins left="0.7874015748031497" right="0.7874015748031497" top="0.5905511811023623" bottom="0.7874015748031497" header="0" footer="0"/>
  <pageSetup horizontalDpi="300" verticalDpi="300" orientation="portrait" paperSize="9" scale="95" r:id="rId1"/>
</worksheet>
</file>

<file path=xl/worksheets/sheet28.xml><?xml version="1.0" encoding="utf-8"?>
<worksheet xmlns="http://schemas.openxmlformats.org/spreadsheetml/2006/main" xmlns:r="http://schemas.openxmlformats.org/officeDocument/2006/relationships">
  <dimension ref="A3:G84"/>
  <sheetViews>
    <sheetView showGridLines="0" workbookViewId="0" topLeftCell="A53">
      <selection activeCell="I79" sqref="I79"/>
    </sheetView>
  </sheetViews>
  <sheetFormatPr defaultColWidth="9.140625" defaultRowHeight="12.75"/>
  <cols>
    <col min="1" max="1" width="25.28125" style="0" customWidth="1"/>
    <col min="2" max="2" width="8.28125" style="0" customWidth="1"/>
    <col min="3" max="3" width="10.28125" style="0" customWidth="1"/>
    <col min="4" max="4" width="11.421875" style="0" customWidth="1"/>
    <col min="5" max="5" width="8.421875" style="0" customWidth="1"/>
    <col min="6" max="6" width="10.00390625" style="0" customWidth="1"/>
    <col min="7" max="7" width="14.8515625" style="0" customWidth="1"/>
  </cols>
  <sheetData>
    <row r="1" ht="10.5" customHeight="1"/>
    <row r="2" ht="10.5" customHeight="1"/>
    <row r="3" ht="18" customHeight="1">
      <c r="A3" s="10" t="s">
        <v>1133</v>
      </c>
    </row>
    <row r="4" ht="15" customHeight="1">
      <c r="A4" t="s">
        <v>1488</v>
      </c>
    </row>
    <row r="5" ht="13.5" customHeight="1">
      <c r="A5" s="6" t="s">
        <v>1134</v>
      </c>
    </row>
    <row r="6" ht="16.5" customHeight="1">
      <c r="A6" t="s">
        <v>1489</v>
      </c>
    </row>
    <row r="7" spans="1:7" ht="16.5" customHeight="1">
      <c r="A7" s="526" t="s">
        <v>1095</v>
      </c>
      <c r="B7" s="527" t="s">
        <v>1096</v>
      </c>
      <c r="C7" s="526"/>
      <c r="D7" s="522" t="s">
        <v>1124</v>
      </c>
      <c r="E7" s="522" t="s">
        <v>1125</v>
      </c>
      <c r="F7" s="530" t="s">
        <v>1126</v>
      </c>
      <c r="G7" s="530"/>
    </row>
    <row r="8" spans="1:7" ht="13.5" customHeight="1">
      <c r="A8" s="524"/>
      <c r="B8" s="528"/>
      <c r="C8" s="525"/>
      <c r="D8" s="529"/>
      <c r="E8" s="529"/>
      <c r="F8" s="532"/>
      <c r="G8" s="532"/>
    </row>
    <row r="9" spans="1:7" ht="25.5" customHeight="1">
      <c r="A9" s="524"/>
      <c r="B9" s="522" t="s">
        <v>1100</v>
      </c>
      <c r="C9" s="522" t="s">
        <v>1127</v>
      </c>
      <c r="D9" s="529"/>
      <c r="E9" s="529"/>
      <c r="F9" s="528" t="s">
        <v>1128</v>
      </c>
      <c r="G9" s="533"/>
    </row>
    <row r="10" spans="1:7" ht="31.5" customHeight="1">
      <c r="A10" s="524"/>
      <c r="B10" s="529"/>
      <c r="C10" s="529"/>
      <c r="D10" s="529"/>
      <c r="E10" s="529"/>
      <c r="F10" s="522" t="s">
        <v>1102</v>
      </c>
      <c r="G10" s="41" t="s">
        <v>1476</v>
      </c>
    </row>
    <row r="11" spans="1:7" ht="27.75" customHeight="1">
      <c r="A11" s="525"/>
      <c r="B11" s="523"/>
      <c r="C11" s="523"/>
      <c r="D11" s="523"/>
      <c r="E11" s="523"/>
      <c r="F11" s="523"/>
      <c r="G11" s="42" t="s">
        <v>1135</v>
      </c>
    </row>
    <row r="12" spans="1:6" ht="22.5" customHeight="1">
      <c r="A12" s="43" t="s">
        <v>2172</v>
      </c>
      <c r="B12" s="44"/>
      <c r="C12" s="44"/>
      <c r="D12" s="44"/>
      <c r="E12" s="44"/>
      <c r="F12" s="44"/>
    </row>
    <row r="13" spans="1:6" ht="13.5" customHeight="1">
      <c r="A13" s="3" t="s">
        <v>2173</v>
      </c>
      <c r="B13" s="5"/>
      <c r="C13" s="5"/>
      <c r="D13" s="5"/>
      <c r="E13" s="5"/>
      <c r="F13" s="5"/>
    </row>
    <row r="14" spans="1:6" ht="19.5" customHeight="1">
      <c r="A14" s="3" t="s">
        <v>2174</v>
      </c>
      <c r="B14" s="5"/>
      <c r="C14" s="5"/>
      <c r="D14" s="5"/>
      <c r="E14" s="5"/>
      <c r="F14" s="5"/>
    </row>
    <row r="15" spans="1:7" ht="16.5" customHeight="1">
      <c r="A15" s="3" t="s">
        <v>2175</v>
      </c>
      <c r="B15" s="5">
        <v>3359</v>
      </c>
      <c r="C15" s="5">
        <v>15221588</v>
      </c>
      <c r="D15" s="5">
        <v>44023</v>
      </c>
      <c r="E15" s="5">
        <v>130942</v>
      </c>
      <c r="F15" s="5">
        <v>2959434</v>
      </c>
      <c r="G15" s="45">
        <v>67.2</v>
      </c>
    </row>
    <row r="16" spans="1:7" ht="21" customHeight="1">
      <c r="A16" s="3" t="s">
        <v>1805</v>
      </c>
      <c r="B16" s="5"/>
      <c r="C16" s="5"/>
      <c r="D16" s="5"/>
      <c r="E16" s="5"/>
      <c r="F16" s="5"/>
      <c r="G16" s="45"/>
    </row>
    <row r="17" spans="1:7" ht="13.5" customHeight="1">
      <c r="A17" s="3" t="s">
        <v>1490</v>
      </c>
      <c r="B17" s="5"/>
      <c r="C17" s="5"/>
      <c r="D17" s="5"/>
      <c r="E17" s="5"/>
      <c r="F17" s="5"/>
      <c r="G17" s="45"/>
    </row>
    <row r="18" spans="1:7" ht="13.5" customHeight="1">
      <c r="A18" s="3" t="s">
        <v>2157</v>
      </c>
      <c r="B18" s="5"/>
      <c r="C18" s="5"/>
      <c r="D18" s="5"/>
      <c r="E18" s="5"/>
      <c r="F18" s="5"/>
      <c r="G18" s="45"/>
    </row>
    <row r="19" spans="1:7" ht="13.5" customHeight="1">
      <c r="A19" s="3" t="s">
        <v>1478</v>
      </c>
      <c r="B19" s="5"/>
      <c r="C19" s="5"/>
      <c r="D19" s="5"/>
      <c r="E19" s="5"/>
      <c r="F19" s="5"/>
      <c r="G19" s="45"/>
    </row>
    <row r="20" spans="1:7" ht="15" customHeight="1">
      <c r="A20" s="3" t="s">
        <v>1491</v>
      </c>
      <c r="B20" s="5">
        <v>1714</v>
      </c>
      <c r="C20" s="5">
        <v>1031857</v>
      </c>
      <c r="D20" s="5">
        <v>1821</v>
      </c>
      <c r="E20" s="5">
        <v>8558</v>
      </c>
      <c r="F20" s="5">
        <v>239643</v>
      </c>
      <c r="G20" s="45">
        <v>131.6</v>
      </c>
    </row>
    <row r="21" spans="1:7" ht="15" customHeight="1">
      <c r="A21" s="3" t="s">
        <v>1492</v>
      </c>
      <c r="B21" s="5">
        <v>317</v>
      </c>
      <c r="C21" s="5">
        <v>234509</v>
      </c>
      <c r="D21" s="5">
        <v>438</v>
      </c>
      <c r="E21" s="5">
        <v>2404</v>
      </c>
      <c r="F21" s="5">
        <v>54840</v>
      </c>
      <c r="G21" s="45">
        <v>125.2</v>
      </c>
    </row>
    <row r="22" spans="1:7" ht="15" customHeight="1">
      <c r="A22" s="3" t="s">
        <v>1493</v>
      </c>
      <c r="B22" s="5">
        <v>359</v>
      </c>
      <c r="C22" s="5">
        <v>614919</v>
      </c>
      <c r="D22" s="5">
        <v>1586</v>
      </c>
      <c r="E22" s="5">
        <v>5772</v>
      </c>
      <c r="F22" s="5">
        <v>140187</v>
      </c>
      <c r="G22" s="45">
        <v>88.4</v>
      </c>
    </row>
    <row r="23" spans="1:7" ht="15" customHeight="1">
      <c r="A23" s="3" t="s">
        <v>1494</v>
      </c>
      <c r="B23" s="5">
        <v>243</v>
      </c>
      <c r="C23" s="5">
        <v>1052464</v>
      </c>
      <c r="D23" s="5">
        <v>3312</v>
      </c>
      <c r="E23" s="5">
        <v>9451</v>
      </c>
      <c r="F23" s="5">
        <v>213359</v>
      </c>
      <c r="G23" s="45">
        <v>64.4</v>
      </c>
    </row>
    <row r="24" spans="1:7" ht="15" customHeight="1">
      <c r="A24" s="3" t="s">
        <v>1495</v>
      </c>
      <c r="B24" s="5">
        <v>170</v>
      </c>
      <c r="C24" s="5">
        <v>1200430</v>
      </c>
      <c r="D24" s="5">
        <v>3761</v>
      </c>
      <c r="E24" s="5">
        <v>10447</v>
      </c>
      <c r="F24" s="5">
        <v>225580</v>
      </c>
      <c r="G24" s="45">
        <v>60</v>
      </c>
    </row>
    <row r="25" spans="1:7" ht="15" customHeight="1">
      <c r="A25" s="3" t="s">
        <v>1496</v>
      </c>
      <c r="B25" s="5">
        <v>148</v>
      </c>
      <c r="C25" s="5">
        <v>1426425</v>
      </c>
      <c r="D25" s="5">
        <v>4688</v>
      </c>
      <c r="E25" s="5">
        <v>12880</v>
      </c>
      <c r="F25" s="5">
        <v>282953</v>
      </c>
      <c r="G25" s="45">
        <v>60.4</v>
      </c>
    </row>
    <row r="26" spans="1:7" ht="15" customHeight="1">
      <c r="A26" s="3" t="s">
        <v>1497</v>
      </c>
      <c r="B26" s="5">
        <v>190</v>
      </c>
      <c r="C26" s="5">
        <v>2572696</v>
      </c>
      <c r="D26" s="5">
        <v>8334</v>
      </c>
      <c r="E26" s="5">
        <v>23122</v>
      </c>
      <c r="F26" s="5">
        <v>502197</v>
      </c>
      <c r="G26" s="45">
        <v>60.3</v>
      </c>
    </row>
    <row r="27" spans="1:7" ht="15" customHeight="1">
      <c r="A27" s="3" t="s">
        <v>1498</v>
      </c>
      <c r="B27" s="5">
        <v>83</v>
      </c>
      <c r="C27" s="5">
        <v>1562691</v>
      </c>
      <c r="D27" s="5">
        <v>5053</v>
      </c>
      <c r="E27" s="5">
        <v>14074</v>
      </c>
      <c r="F27" s="5">
        <v>294851</v>
      </c>
      <c r="G27" s="45">
        <v>58.4</v>
      </c>
    </row>
    <row r="28" spans="1:7" ht="15" customHeight="1">
      <c r="A28" s="3" t="s">
        <v>569</v>
      </c>
      <c r="B28" s="5">
        <v>135</v>
      </c>
      <c r="C28" s="5">
        <v>5525597</v>
      </c>
      <c r="D28" s="5">
        <v>15030</v>
      </c>
      <c r="E28" s="5">
        <v>44234</v>
      </c>
      <c r="F28" s="5">
        <v>1005824</v>
      </c>
      <c r="G28" s="45">
        <v>66.9</v>
      </c>
    </row>
    <row r="29" spans="1:7" ht="30" customHeight="1">
      <c r="A29" s="3" t="s">
        <v>571</v>
      </c>
      <c r="B29" s="5">
        <v>337</v>
      </c>
      <c r="C29" s="5">
        <v>2618978</v>
      </c>
      <c r="D29" s="5">
        <v>7773</v>
      </c>
      <c r="E29" s="5">
        <v>22412</v>
      </c>
      <c r="F29" s="5">
        <v>433802</v>
      </c>
      <c r="G29" s="45">
        <v>55.8</v>
      </c>
    </row>
    <row r="30" spans="1:7" ht="15.75" customHeight="1">
      <c r="A30" s="3" t="s">
        <v>1796</v>
      </c>
      <c r="B30" s="5"/>
      <c r="C30" s="5"/>
      <c r="D30" s="5"/>
      <c r="E30" s="5"/>
      <c r="F30" s="5"/>
      <c r="G30" s="45"/>
    </row>
    <row r="31" spans="1:7" ht="12.75" customHeight="1">
      <c r="A31" s="3" t="s">
        <v>1490</v>
      </c>
      <c r="B31" s="5"/>
      <c r="C31" s="5"/>
      <c r="D31" s="5"/>
      <c r="E31" s="5"/>
      <c r="F31" s="5"/>
      <c r="G31" s="45"/>
    </row>
    <row r="32" spans="1:7" ht="12.75" customHeight="1">
      <c r="A32" s="3" t="s">
        <v>2157</v>
      </c>
      <c r="B32" s="5"/>
      <c r="C32" s="5"/>
      <c r="D32" s="5"/>
      <c r="E32" s="5"/>
      <c r="F32" s="5"/>
      <c r="G32" s="45"/>
    </row>
    <row r="33" spans="1:7" ht="12.75" customHeight="1">
      <c r="A33" s="3" t="s">
        <v>1478</v>
      </c>
      <c r="B33" s="5"/>
      <c r="C33" s="5"/>
      <c r="D33" s="5"/>
      <c r="E33" s="5"/>
      <c r="F33" s="5"/>
      <c r="G33" s="45"/>
    </row>
    <row r="34" spans="1:7" ht="15" customHeight="1">
      <c r="A34" s="3" t="s">
        <v>572</v>
      </c>
      <c r="B34" s="5">
        <v>72</v>
      </c>
      <c r="C34" s="5">
        <v>46377</v>
      </c>
      <c r="D34" s="5">
        <v>72</v>
      </c>
      <c r="E34" s="5">
        <v>359</v>
      </c>
      <c r="F34" s="5">
        <v>10109</v>
      </c>
      <c r="G34" s="45">
        <v>140.4</v>
      </c>
    </row>
    <row r="35" spans="1:7" ht="15" customHeight="1">
      <c r="A35" s="3" t="s">
        <v>1492</v>
      </c>
      <c r="B35" s="5">
        <v>25</v>
      </c>
      <c r="C35" s="5">
        <v>23005</v>
      </c>
      <c r="D35" s="5">
        <v>25</v>
      </c>
      <c r="E35" s="5">
        <v>186</v>
      </c>
      <c r="F35" s="5">
        <v>4804</v>
      </c>
      <c r="G35" s="45">
        <v>192.2</v>
      </c>
    </row>
    <row r="36" spans="1:7" ht="15" customHeight="1">
      <c r="A36" s="3" t="s">
        <v>1493</v>
      </c>
      <c r="B36" s="5">
        <v>22</v>
      </c>
      <c r="C36" s="5">
        <v>42509</v>
      </c>
      <c r="D36" s="5">
        <v>118</v>
      </c>
      <c r="E36" s="5">
        <v>322</v>
      </c>
      <c r="F36" s="5">
        <v>8317</v>
      </c>
      <c r="G36" s="45">
        <v>70.5</v>
      </c>
    </row>
    <row r="37" spans="1:7" ht="15" customHeight="1">
      <c r="A37" s="3" t="s">
        <v>1494</v>
      </c>
      <c r="B37" s="5">
        <v>38</v>
      </c>
      <c r="C37" s="5">
        <v>160257</v>
      </c>
      <c r="D37" s="5">
        <v>530</v>
      </c>
      <c r="E37" s="5">
        <v>1568</v>
      </c>
      <c r="F37" s="5">
        <v>29500</v>
      </c>
      <c r="G37" s="45">
        <v>55.7</v>
      </c>
    </row>
    <row r="38" spans="1:7" ht="15" customHeight="1">
      <c r="A38" s="3" t="s">
        <v>1495</v>
      </c>
      <c r="B38" s="5">
        <v>55</v>
      </c>
      <c r="C38" s="5">
        <v>404270</v>
      </c>
      <c r="D38" s="5">
        <v>1234</v>
      </c>
      <c r="E38" s="5">
        <v>3455</v>
      </c>
      <c r="F38" s="5">
        <v>67486</v>
      </c>
      <c r="G38" s="45">
        <v>54.7</v>
      </c>
    </row>
    <row r="39" spans="1:7" ht="15" customHeight="1">
      <c r="A39" s="3" t="s">
        <v>573</v>
      </c>
      <c r="B39" s="5">
        <v>43</v>
      </c>
      <c r="C39" s="5">
        <v>380756</v>
      </c>
      <c r="D39" s="5">
        <v>1265</v>
      </c>
      <c r="E39" s="5">
        <v>3708</v>
      </c>
      <c r="F39" s="5">
        <v>67269</v>
      </c>
      <c r="G39" s="45">
        <v>53.2</v>
      </c>
    </row>
    <row r="40" spans="1:7" ht="15" customHeight="1">
      <c r="A40" s="3" t="s">
        <v>1497</v>
      </c>
      <c r="B40" s="5">
        <v>53</v>
      </c>
      <c r="C40" s="5">
        <v>638424</v>
      </c>
      <c r="D40" s="5">
        <v>2180</v>
      </c>
      <c r="E40" s="5">
        <v>6378</v>
      </c>
      <c r="F40" s="5">
        <v>116996</v>
      </c>
      <c r="G40" s="45">
        <v>53.7</v>
      </c>
    </row>
    <row r="41" spans="1:7" ht="15" customHeight="1">
      <c r="A41" s="3" t="s">
        <v>1498</v>
      </c>
      <c r="B41" s="5">
        <v>19</v>
      </c>
      <c r="C41" s="5">
        <v>314103</v>
      </c>
      <c r="D41" s="5">
        <v>1120</v>
      </c>
      <c r="E41" s="5">
        <v>3254</v>
      </c>
      <c r="F41" s="5">
        <v>60228</v>
      </c>
      <c r="G41" s="45">
        <v>53.8</v>
      </c>
    </row>
    <row r="42" spans="1:7" ht="15" customHeight="1">
      <c r="A42" s="3" t="s">
        <v>569</v>
      </c>
      <c r="B42" s="5">
        <v>10</v>
      </c>
      <c r="C42" s="5">
        <v>609277</v>
      </c>
      <c r="D42" s="5">
        <v>1229</v>
      </c>
      <c r="E42" s="5">
        <v>3182</v>
      </c>
      <c r="F42" s="5">
        <v>69093</v>
      </c>
      <c r="G42" s="45">
        <v>56.2</v>
      </c>
    </row>
    <row r="43" spans="1:7" ht="19.5" customHeight="1">
      <c r="A43" s="3" t="s">
        <v>2193</v>
      </c>
      <c r="B43" s="5">
        <v>127</v>
      </c>
      <c r="C43" s="5">
        <v>1269005</v>
      </c>
      <c r="D43" s="5">
        <v>4921</v>
      </c>
      <c r="E43" s="5">
        <v>13636</v>
      </c>
      <c r="F43" s="5">
        <v>249742</v>
      </c>
      <c r="G43" s="45">
        <v>50.8</v>
      </c>
    </row>
    <row r="44" spans="1:7" ht="18.75" customHeight="1">
      <c r="A44" s="3" t="s">
        <v>539</v>
      </c>
      <c r="B44" s="5"/>
      <c r="C44" s="5"/>
      <c r="D44" s="5"/>
      <c r="E44" s="5"/>
      <c r="F44" s="5"/>
      <c r="G44" s="45"/>
    </row>
    <row r="45" spans="1:7" ht="27" customHeight="1">
      <c r="A45" s="3" t="s">
        <v>1490</v>
      </c>
      <c r="B45" s="5"/>
      <c r="C45" s="5"/>
      <c r="D45" s="5"/>
      <c r="E45" s="5"/>
      <c r="F45" s="5"/>
      <c r="G45" s="45"/>
    </row>
    <row r="46" spans="1:7" ht="12.75">
      <c r="A46" s="3" t="s">
        <v>2157</v>
      </c>
      <c r="B46" s="5"/>
      <c r="C46" s="5"/>
      <c r="D46" s="5"/>
      <c r="E46" s="5"/>
      <c r="F46" s="5"/>
      <c r="G46" s="45"/>
    </row>
    <row r="47" spans="1:7" ht="12.75">
      <c r="A47" s="3" t="s">
        <v>1478</v>
      </c>
      <c r="B47" s="5"/>
      <c r="C47" s="5"/>
      <c r="D47" s="5"/>
      <c r="E47" s="5"/>
      <c r="F47" s="5"/>
      <c r="G47" s="45"/>
    </row>
    <row r="48" spans="1:7" ht="12.75">
      <c r="A48" s="3" t="s">
        <v>572</v>
      </c>
      <c r="B48" s="5">
        <v>2</v>
      </c>
      <c r="C48" s="5">
        <v>2407</v>
      </c>
      <c r="D48" s="5">
        <v>3</v>
      </c>
      <c r="E48" s="5">
        <v>10</v>
      </c>
      <c r="F48" s="5">
        <v>486</v>
      </c>
      <c r="G48" s="45">
        <v>162</v>
      </c>
    </row>
    <row r="49" spans="1:7" ht="12.75">
      <c r="A49" s="3" t="s">
        <v>1492</v>
      </c>
      <c r="B49" s="5">
        <v>1</v>
      </c>
      <c r="C49" s="5">
        <v>2445</v>
      </c>
      <c r="D49" s="5">
        <v>3</v>
      </c>
      <c r="E49" s="5">
        <v>9</v>
      </c>
      <c r="F49" s="5">
        <v>524</v>
      </c>
      <c r="G49" s="45">
        <v>174.7</v>
      </c>
    </row>
    <row r="50" spans="1:7" ht="12.75">
      <c r="A50" s="3" t="s">
        <v>1493</v>
      </c>
      <c r="B50" s="5">
        <v>5</v>
      </c>
      <c r="C50" s="5">
        <v>20352</v>
      </c>
      <c r="D50" s="5">
        <v>61</v>
      </c>
      <c r="E50" s="5">
        <v>132</v>
      </c>
      <c r="F50" s="5">
        <v>3704</v>
      </c>
      <c r="G50" s="45">
        <v>60.7</v>
      </c>
    </row>
    <row r="51" spans="1:7" ht="12.75">
      <c r="A51" s="3" t="s">
        <v>574</v>
      </c>
      <c r="B51" s="5">
        <v>18</v>
      </c>
      <c r="C51" s="5">
        <v>94534</v>
      </c>
      <c r="D51" s="5">
        <v>329</v>
      </c>
      <c r="E51" s="5">
        <v>722</v>
      </c>
      <c r="F51" s="5">
        <v>18335</v>
      </c>
      <c r="G51" s="45">
        <v>55.7</v>
      </c>
    </row>
    <row r="52" spans="1:7" ht="12.75">
      <c r="A52" s="3" t="s">
        <v>575</v>
      </c>
      <c r="B52" s="5">
        <v>23</v>
      </c>
      <c r="C52" s="5">
        <v>143369</v>
      </c>
      <c r="D52" s="5">
        <v>544</v>
      </c>
      <c r="E52" s="5">
        <v>1429</v>
      </c>
      <c r="F52" s="5">
        <v>26696</v>
      </c>
      <c r="G52" s="45">
        <v>49.1</v>
      </c>
    </row>
    <row r="53" spans="1:7" ht="12.75">
      <c r="A53" s="3" t="s">
        <v>1496</v>
      </c>
      <c r="B53" s="5">
        <v>19</v>
      </c>
      <c r="C53" s="5">
        <v>150209</v>
      </c>
      <c r="D53" s="5">
        <v>585</v>
      </c>
      <c r="E53" s="5">
        <v>1650</v>
      </c>
      <c r="F53" s="5">
        <v>29535</v>
      </c>
      <c r="G53" s="45">
        <v>50.5</v>
      </c>
    </row>
    <row r="54" spans="1:7" ht="12.75">
      <c r="A54" s="3" t="s">
        <v>1497</v>
      </c>
      <c r="B54" s="5">
        <v>34</v>
      </c>
      <c r="C54" s="5">
        <v>368099</v>
      </c>
      <c r="D54" s="5">
        <v>1442</v>
      </c>
      <c r="E54" s="5">
        <v>4193</v>
      </c>
      <c r="F54" s="5">
        <v>73209</v>
      </c>
      <c r="G54" s="45">
        <v>50.8</v>
      </c>
    </row>
    <row r="55" spans="1:7" ht="12.75">
      <c r="A55" s="3" t="s">
        <v>1498</v>
      </c>
      <c r="B55" s="5">
        <v>14</v>
      </c>
      <c r="C55" s="5">
        <v>222639</v>
      </c>
      <c r="D55" s="5">
        <v>857</v>
      </c>
      <c r="E55" s="5">
        <v>2329</v>
      </c>
      <c r="F55" s="5">
        <v>43179</v>
      </c>
      <c r="G55" s="45">
        <v>50.4</v>
      </c>
    </row>
    <row r="56" spans="1:7" ht="12.75">
      <c r="A56" s="3" t="s">
        <v>569</v>
      </c>
      <c r="B56" s="5">
        <v>11</v>
      </c>
      <c r="C56" s="5">
        <v>264951</v>
      </c>
      <c r="D56" s="5">
        <v>1097</v>
      </c>
      <c r="E56" s="5">
        <v>3162</v>
      </c>
      <c r="F56" s="5">
        <v>54074</v>
      </c>
      <c r="G56" s="45">
        <v>49.3</v>
      </c>
    </row>
    <row r="57" spans="1:7" ht="12.75">
      <c r="A57" s="3" t="s">
        <v>2198</v>
      </c>
      <c r="B57" s="5">
        <v>93</v>
      </c>
      <c r="C57" s="5">
        <v>421771</v>
      </c>
      <c r="D57" s="5">
        <v>1879</v>
      </c>
      <c r="E57" s="5">
        <v>4367</v>
      </c>
      <c r="F57" s="5">
        <v>81328</v>
      </c>
      <c r="G57" s="45">
        <v>43.3</v>
      </c>
    </row>
    <row r="58" spans="1:7" ht="12.75">
      <c r="A58" s="3" t="s">
        <v>1799</v>
      </c>
      <c r="B58" s="5"/>
      <c r="C58" s="5"/>
      <c r="D58" s="5"/>
      <c r="E58" s="5"/>
      <c r="F58" s="5"/>
      <c r="G58" s="45"/>
    </row>
    <row r="59" spans="1:7" ht="12.75">
      <c r="A59" s="3" t="s">
        <v>1490</v>
      </c>
      <c r="B59" s="5"/>
      <c r="C59" s="5"/>
      <c r="D59" s="5"/>
      <c r="E59" s="5"/>
      <c r="F59" s="5"/>
      <c r="G59" s="45"/>
    </row>
    <row r="60" spans="1:7" ht="12.75">
      <c r="A60" s="3" t="s">
        <v>2157</v>
      </c>
      <c r="B60" s="5"/>
      <c r="C60" s="5"/>
      <c r="D60" s="5"/>
      <c r="E60" s="5"/>
      <c r="F60" s="5"/>
      <c r="G60" s="45"/>
    </row>
    <row r="61" spans="1:7" ht="12.75">
      <c r="A61" s="3" t="s">
        <v>1478</v>
      </c>
      <c r="B61" s="5"/>
      <c r="C61" s="5"/>
      <c r="D61" s="5"/>
      <c r="E61" s="5"/>
      <c r="F61" s="5"/>
      <c r="G61" s="45"/>
    </row>
    <row r="62" spans="1:7" ht="12.75">
      <c r="A62" s="3" t="s">
        <v>572</v>
      </c>
      <c r="B62" s="5">
        <v>10</v>
      </c>
      <c r="C62" s="5">
        <v>2058</v>
      </c>
      <c r="D62" s="5">
        <v>10</v>
      </c>
      <c r="E62" s="5">
        <v>30</v>
      </c>
      <c r="F62" s="5">
        <v>489</v>
      </c>
      <c r="G62" s="45">
        <v>48.9</v>
      </c>
    </row>
    <row r="63" spans="1:7" ht="12.75">
      <c r="A63" s="3" t="s">
        <v>1978</v>
      </c>
      <c r="B63" s="5">
        <v>2</v>
      </c>
      <c r="C63" s="5">
        <v>660</v>
      </c>
      <c r="D63" s="5">
        <v>6</v>
      </c>
      <c r="E63" s="5">
        <v>16</v>
      </c>
      <c r="F63" s="5">
        <v>230</v>
      </c>
      <c r="G63" s="45">
        <v>38.3</v>
      </c>
    </row>
    <row r="64" spans="1:7" ht="12.75">
      <c r="A64" s="3" t="s">
        <v>1493</v>
      </c>
      <c r="B64" s="5">
        <v>29</v>
      </c>
      <c r="C64" s="5">
        <v>54653</v>
      </c>
      <c r="D64" s="5">
        <v>296</v>
      </c>
      <c r="E64" s="5">
        <v>523</v>
      </c>
      <c r="F64" s="5">
        <v>10688</v>
      </c>
      <c r="G64" s="45">
        <v>36.1</v>
      </c>
    </row>
    <row r="65" spans="1:7" ht="12.75">
      <c r="A65" s="3" t="s">
        <v>1494</v>
      </c>
      <c r="B65" s="5">
        <v>26</v>
      </c>
      <c r="C65" s="5">
        <v>90051</v>
      </c>
      <c r="D65" s="5">
        <v>404</v>
      </c>
      <c r="E65" s="5">
        <v>999</v>
      </c>
      <c r="F65" s="5">
        <v>18803</v>
      </c>
      <c r="G65" s="45">
        <v>46.5</v>
      </c>
    </row>
    <row r="66" spans="1:7" ht="12.75">
      <c r="A66" s="3" t="s">
        <v>575</v>
      </c>
      <c r="B66" s="5">
        <v>8</v>
      </c>
      <c r="C66" s="5">
        <v>52822</v>
      </c>
      <c r="D66" s="5">
        <v>228</v>
      </c>
      <c r="E66" s="5">
        <v>491</v>
      </c>
      <c r="F66" s="5">
        <v>11057</v>
      </c>
      <c r="G66" s="45">
        <v>48.5</v>
      </c>
    </row>
    <row r="67" spans="1:7" ht="12.75">
      <c r="A67" s="3" t="s">
        <v>573</v>
      </c>
      <c r="B67" s="5">
        <v>7</v>
      </c>
      <c r="C67" s="5">
        <v>69446</v>
      </c>
      <c r="D67" s="5">
        <v>314</v>
      </c>
      <c r="E67" s="5">
        <v>599</v>
      </c>
      <c r="F67" s="5">
        <v>12237</v>
      </c>
      <c r="G67" s="45">
        <v>39</v>
      </c>
    </row>
    <row r="68" spans="1:7" ht="12.75">
      <c r="A68" s="3" t="s">
        <v>1497</v>
      </c>
      <c r="B68" s="5">
        <v>7</v>
      </c>
      <c r="C68" s="5">
        <v>69367</v>
      </c>
      <c r="D68" s="5">
        <v>318</v>
      </c>
      <c r="E68" s="5">
        <v>797</v>
      </c>
      <c r="F68" s="5">
        <v>13338</v>
      </c>
      <c r="G68" s="45">
        <v>41.9</v>
      </c>
    </row>
    <row r="69" spans="1:7" ht="12.75">
      <c r="A69" s="3" t="s">
        <v>1979</v>
      </c>
      <c r="B69" s="5">
        <v>2</v>
      </c>
      <c r="C69" s="5">
        <v>24992</v>
      </c>
      <c r="D69" s="5">
        <v>111</v>
      </c>
      <c r="E69" s="5">
        <v>312</v>
      </c>
      <c r="F69" s="5">
        <v>4859</v>
      </c>
      <c r="G69" s="45">
        <v>43.8</v>
      </c>
    </row>
    <row r="70" spans="1:7" ht="12.75">
      <c r="A70" s="3" t="s">
        <v>569</v>
      </c>
      <c r="B70" s="5">
        <v>2</v>
      </c>
      <c r="C70" s="5">
        <v>57722</v>
      </c>
      <c r="D70" s="5">
        <v>192</v>
      </c>
      <c r="E70" s="5">
        <v>600</v>
      </c>
      <c r="F70" s="5">
        <v>9627</v>
      </c>
      <c r="G70" s="45">
        <v>50.1</v>
      </c>
    </row>
    <row r="71" spans="1:7" ht="12.75">
      <c r="A71" s="3" t="s">
        <v>1456</v>
      </c>
      <c r="B71" s="5">
        <v>64</v>
      </c>
      <c r="C71" s="5">
        <v>127033</v>
      </c>
      <c r="D71" s="5">
        <v>365</v>
      </c>
      <c r="E71" s="5">
        <v>1327</v>
      </c>
      <c r="F71" s="5">
        <v>26202</v>
      </c>
      <c r="G71" s="45">
        <v>71.8</v>
      </c>
    </row>
    <row r="72" spans="1:7" ht="12.75">
      <c r="A72" s="3" t="s">
        <v>1801</v>
      </c>
      <c r="B72" s="5"/>
      <c r="C72" s="5"/>
      <c r="D72" s="5"/>
      <c r="E72" s="5"/>
      <c r="F72" s="5"/>
      <c r="G72" s="45"/>
    </row>
    <row r="73" spans="1:7" ht="12.75">
      <c r="A73" s="3" t="s">
        <v>1490</v>
      </c>
      <c r="B73" s="5"/>
      <c r="C73" s="5"/>
      <c r="D73" s="5"/>
      <c r="E73" s="5"/>
      <c r="F73" s="5"/>
      <c r="G73" s="45"/>
    </row>
    <row r="74" spans="1:7" ht="12.75">
      <c r="A74" s="3" t="s">
        <v>2157</v>
      </c>
      <c r="B74" s="5"/>
      <c r="C74" s="5"/>
      <c r="D74" s="5"/>
      <c r="E74" s="5"/>
      <c r="F74" s="5"/>
      <c r="G74" s="45"/>
    </row>
    <row r="75" spans="1:7" ht="12.75">
      <c r="A75" s="3" t="s">
        <v>1478</v>
      </c>
      <c r="B75" s="5"/>
      <c r="C75" s="5"/>
      <c r="D75" s="5"/>
      <c r="E75" s="5"/>
      <c r="F75" s="5"/>
      <c r="G75" s="45"/>
    </row>
    <row r="76" spans="1:7" ht="12.75">
      <c r="A76" s="3" t="s">
        <v>1491</v>
      </c>
      <c r="B76" s="5">
        <v>38</v>
      </c>
      <c r="C76" s="5">
        <v>22924</v>
      </c>
      <c r="D76" s="5">
        <v>38</v>
      </c>
      <c r="E76" s="5">
        <v>194</v>
      </c>
      <c r="F76" s="5">
        <v>4787</v>
      </c>
      <c r="G76" s="45">
        <v>126</v>
      </c>
    </row>
    <row r="77" spans="1:7" ht="12.75">
      <c r="A77" s="3" t="s">
        <v>1492</v>
      </c>
      <c r="B77" s="5">
        <v>9</v>
      </c>
      <c r="C77" s="5">
        <v>7365</v>
      </c>
      <c r="D77" s="5">
        <v>9</v>
      </c>
      <c r="E77" s="5">
        <v>66</v>
      </c>
      <c r="F77" s="5">
        <v>1386</v>
      </c>
      <c r="G77" s="45">
        <v>154</v>
      </c>
    </row>
    <row r="78" spans="1:7" ht="12.75">
      <c r="A78" s="3" t="s">
        <v>1493</v>
      </c>
      <c r="B78" s="5">
        <v>5</v>
      </c>
      <c r="C78" s="5">
        <v>6659</v>
      </c>
      <c r="D78" s="5">
        <v>15</v>
      </c>
      <c r="E78" s="5">
        <v>63</v>
      </c>
      <c r="F78" s="5">
        <v>1715</v>
      </c>
      <c r="G78" s="45">
        <v>114.3</v>
      </c>
    </row>
    <row r="79" spans="1:7" ht="12.75">
      <c r="A79" s="3" t="s">
        <v>1494</v>
      </c>
      <c r="B79" s="5">
        <v>1</v>
      </c>
      <c r="C79" s="5">
        <v>2937</v>
      </c>
      <c r="D79" s="5">
        <v>6</v>
      </c>
      <c r="E79" s="5">
        <v>38</v>
      </c>
      <c r="F79" s="5">
        <v>713</v>
      </c>
      <c r="G79" s="45">
        <v>118.8</v>
      </c>
    </row>
    <row r="80" spans="1:7" ht="12.75">
      <c r="A80" s="3" t="s">
        <v>1495</v>
      </c>
      <c r="B80" s="5">
        <v>5</v>
      </c>
      <c r="C80" s="5">
        <v>28923</v>
      </c>
      <c r="D80" s="5">
        <v>97</v>
      </c>
      <c r="E80" s="5">
        <v>306</v>
      </c>
      <c r="F80" s="5">
        <v>5856</v>
      </c>
      <c r="G80" s="45">
        <v>60.4</v>
      </c>
    </row>
    <row r="81" spans="1:7" ht="12.75">
      <c r="A81" s="3" t="s">
        <v>573</v>
      </c>
      <c r="B81" s="5">
        <v>3</v>
      </c>
      <c r="C81" s="5">
        <v>22844</v>
      </c>
      <c r="D81" s="5">
        <v>80</v>
      </c>
      <c r="E81" s="5">
        <v>264</v>
      </c>
      <c r="F81" s="5">
        <v>4930</v>
      </c>
      <c r="G81" s="45">
        <v>61.6</v>
      </c>
    </row>
    <row r="82" spans="1:7" ht="12.75">
      <c r="A82" s="3" t="s">
        <v>1980</v>
      </c>
      <c r="B82" s="5">
        <v>3</v>
      </c>
      <c r="C82" s="5">
        <v>35381</v>
      </c>
      <c r="D82" s="5">
        <v>120</v>
      </c>
      <c r="E82" s="5">
        <v>396</v>
      </c>
      <c r="F82" s="5">
        <v>6815</v>
      </c>
      <c r="G82" s="45">
        <v>56.8</v>
      </c>
    </row>
    <row r="83" spans="1:7" ht="27" customHeight="1">
      <c r="A83" s="521" t="s">
        <v>504</v>
      </c>
      <c r="B83" s="521"/>
      <c r="C83" s="521"/>
      <c r="D83" s="521"/>
      <c r="E83" s="521"/>
      <c r="F83" s="521"/>
      <c r="G83" s="521"/>
    </row>
    <row r="84" spans="1:7" ht="35.25" customHeight="1">
      <c r="A84" s="521" t="s">
        <v>779</v>
      </c>
      <c r="B84" s="521"/>
      <c r="C84" s="521"/>
      <c r="D84" s="521"/>
      <c r="E84" s="521"/>
      <c r="F84" s="521"/>
      <c r="G84" s="521"/>
    </row>
  </sheetData>
  <mergeCells count="11">
    <mergeCell ref="E7:E11"/>
    <mergeCell ref="A83:G83"/>
    <mergeCell ref="A84:G84"/>
    <mergeCell ref="F7:G8"/>
    <mergeCell ref="B9:B11"/>
    <mergeCell ref="C9:C11"/>
    <mergeCell ref="F9:G9"/>
    <mergeCell ref="F10:F11"/>
    <mergeCell ref="A7:A11"/>
    <mergeCell ref="B7:C8"/>
    <mergeCell ref="D7:D11"/>
  </mergeCells>
  <printOptions/>
  <pageMargins left="0.984251968503937" right="0.7874015748031497" top="0.7874015748031497" bottom="0.7874015748031497" header="0" footer="0"/>
  <pageSetup horizontalDpi="120" verticalDpi="120" orientation="portrait" paperSize="9" scale="95" r:id="rId1"/>
</worksheet>
</file>

<file path=xl/worksheets/sheet29.xml><?xml version="1.0" encoding="utf-8"?>
<worksheet xmlns="http://schemas.openxmlformats.org/spreadsheetml/2006/main" xmlns:r="http://schemas.openxmlformats.org/officeDocument/2006/relationships">
  <dimension ref="A3:G54"/>
  <sheetViews>
    <sheetView showGridLines="0" workbookViewId="0" topLeftCell="A28">
      <selection activeCell="J43" sqref="J43"/>
    </sheetView>
  </sheetViews>
  <sheetFormatPr defaultColWidth="9.140625" defaultRowHeight="12.75"/>
  <cols>
    <col min="1" max="1" width="22.7109375" style="6" customWidth="1"/>
    <col min="2" max="2" width="8.28125" style="6" customWidth="1"/>
    <col min="3" max="3" width="14.140625" style="6" customWidth="1"/>
    <col min="4" max="4" width="11.57421875" style="6" customWidth="1"/>
    <col min="5" max="5" width="8.28125" style="6" customWidth="1"/>
    <col min="6" max="6" width="9.8515625" style="6" customWidth="1"/>
    <col min="7" max="7" width="13.7109375" style="6" customWidth="1"/>
    <col min="8" max="16384" width="9.140625" style="6" customWidth="1"/>
  </cols>
  <sheetData>
    <row r="1" ht="12" customHeight="1"/>
    <row r="2" ht="12.75" customHeight="1"/>
    <row r="3" s="10" customFormat="1" ht="14.25">
      <c r="A3" s="10" t="s">
        <v>1379</v>
      </c>
    </row>
    <row r="4" ht="12.75">
      <c r="A4" s="6" t="s">
        <v>1981</v>
      </c>
    </row>
    <row r="5" ht="14.25">
      <c r="A5" s="6" t="s">
        <v>1380</v>
      </c>
    </row>
    <row r="6" ht="18" customHeight="1">
      <c r="A6" s="6" t="s">
        <v>1982</v>
      </c>
    </row>
    <row r="7" spans="1:7" ht="13.5" customHeight="1">
      <c r="A7" s="526" t="s">
        <v>1095</v>
      </c>
      <c r="B7" s="527" t="s">
        <v>1096</v>
      </c>
      <c r="C7" s="526"/>
      <c r="D7" s="522" t="s">
        <v>1124</v>
      </c>
      <c r="E7" s="522" t="s">
        <v>1125</v>
      </c>
      <c r="F7" s="530" t="s">
        <v>1126</v>
      </c>
      <c r="G7" s="530"/>
    </row>
    <row r="8" spans="1:7" ht="19.5" customHeight="1">
      <c r="A8" s="524"/>
      <c r="B8" s="528"/>
      <c r="C8" s="525"/>
      <c r="D8" s="529"/>
      <c r="E8" s="529"/>
      <c r="F8" s="532"/>
      <c r="G8" s="532"/>
    </row>
    <row r="9" spans="1:7" ht="30" customHeight="1">
      <c r="A9" s="524"/>
      <c r="B9" s="522" t="s">
        <v>1100</v>
      </c>
      <c r="C9" s="522" t="s">
        <v>1127</v>
      </c>
      <c r="D9" s="529"/>
      <c r="E9" s="529"/>
      <c r="F9" s="528" t="s">
        <v>1128</v>
      </c>
      <c r="G9" s="533"/>
    </row>
    <row r="10" spans="1:7" ht="30" customHeight="1">
      <c r="A10" s="524"/>
      <c r="B10" s="529"/>
      <c r="C10" s="529"/>
      <c r="D10" s="529"/>
      <c r="E10" s="529"/>
      <c r="F10" s="522" t="s">
        <v>1102</v>
      </c>
      <c r="G10" s="41" t="s">
        <v>1476</v>
      </c>
    </row>
    <row r="11" spans="1:7" ht="30" customHeight="1">
      <c r="A11" s="525"/>
      <c r="B11" s="523"/>
      <c r="C11" s="523"/>
      <c r="D11" s="523"/>
      <c r="E11" s="523"/>
      <c r="F11" s="523"/>
      <c r="G11" s="42" t="s">
        <v>1135</v>
      </c>
    </row>
    <row r="12" spans="1:7" ht="25.5" customHeight="1">
      <c r="A12" s="29" t="s">
        <v>1378</v>
      </c>
      <c r="B12" s="36">
        <v>63255</v>
      </c>
      <c r="C12" s="36">
        <v>46585101</v>
      </c>
      <c r="D12" s="36">
        <v>67842</v>
      </c>
      <c r="E12" s="36">
        <v>384813</v>
      </c>
      <c r="F12" s="36">
        <v>9802918</v>
      </c>
      <c r="G12" s="40">
        <v>144.5</v>
      </c>
    </row>
    <row r="13" spans="1:7" ht="20.25" customHeight="1">
      <c r="A13" s="30" t="s">
        <v>635</v>
      </c>
      <c r="B13" s="31"/>
      <c r="C13" s="31"/>
      <c r="D13" s="31"/>
      <c r="E13" s="31"/>
      <c r="F13" s="31"/>
      <c r="G13" s="40"/>
    </row>
    <row r="14" spans="1:7" ht="10.5" customHeight="1">
      <c r="A14" s="30" t="s">
        <v>1477</v>
      </c>
      <c r="B14" s="31"/>
      <c r="C14" s="31"/>
      <c r="D14" s="31"/>
      <c r="E14" s="31"/>
      <c r="F14" s="31"/>
      <c r="G14" s="40"/>
    </row>
    <row r="15" spans="1:7" ht="10.5" customHeight="1">
      <c r="A15" s="30" t="s">
        <v>2157</v>
      </c>
      <c r="B15" s="31"/>
      <c r="C15" s="31"/>
      <c r="D15" s="31"/>
      <c r="E15" s="31"/>
      <c r="F15" s="31"/>
      <c r="G15" s="40"/>
    </row>
    <row r="16" spans="1:7" ht="10.5" customHeight="1">
      <c r="A16" s="30" t="s">
        <v>1478</v>
      </c>
      <c r="B16" s="31"/>
      <c r="C16" s="31"/>
      <c r="D16" s="31"/>
      <c r="E16" s="31"/>
      <c r="F16" s="31"/>
      <c r="G16" s="40"/>
    </row>
    <row r="17" spans="1:7" ht="10.5" customHeight="1">
      <c r="A17" s="30"/>
      <c r="B17" s="31"/>
      <c r="C17" s="31"/>
      <c r="D17" s="31"/>
      <c r="E17" s="31"/>
      <c r="F17" s="31"/>
      <c r="G17" s="40"/>
    </row>
    <row r="18" spans="1:7" ht="12" customHeight="1">
      <c r="A18" s="30" t="s">
        <v>1983</v>
      </c>
      <c r="B18" s="31">
        <v>13</v>
      </c>
      <c r="C18" s="31">
        <v>2783</v>
      </c>
      <c r="D18" s="31">
        <v>13</v>
      </c>
      <c r="E18" s="31">
        <v>13</v>
      </c>
      <c r="F18" s="31">
        <v>569</v>
      </c>
      <c r="G18" s="40">
        <v>43.8</v>
      </c>
    </row>
    <row r="19" spans="1:7" ht="12" customHeight="1">
      <c r="A19" s="30" t="s">
        <v>2249</v>
      </c>
      <c r="B19" s="31">
        <v>300</v>
      </c>
      <c r="C19" s="31">
        <v>85365</v>
      </c>
      <c r="D19" s="31">
        <v>301</v>
      </c>
      <c r="E19" s="31">
        <v>600</v>
      </c>
      <c r="F19" s="31">
        <v>17226</v>
      </c>
      <c r="G19" s="40">
        <v>57.2</v>
      </c>
    </row>
    <row r="20" spans="1:7" ht="12" customHeight="1">
      <c r="A20" s="30" t="s">
        <v>2250</v>
      </c>
      <c r="B20" s="31">
        <v>1628</v>
      </c>
      <c r="C20" s="31">
        <v>678253</v>
      </c>
      <c r="D20" s="31">
        <v>1629</v>
      </c>
      <c r="E20" s="31">
        <v>4884</v>
      </c>
      <c r="F20" s="31">
        <v>134267</v>
      </c>
      <c r="G20" s="40">
        <v>82.4</v>
      </c>
    </row>
    <row r="21" spans="1:7" ht="12" customHeight="1">
      <c r="A21" s="30" t="s">
        <v>2251</v>
      </c>
      <c r="B21" s="31">
        <v>6648</v>
      </c>
      <c r="C21" s="31">
        <v>3650320</v>
      </c>
      <c r="D21" s="31">
        <v>6657</v>
      </c>
      <c r="E21" s="31">
        <v>26592</v>
      </c>
      <c r="F21" s="31">
        <v>734685</v>
      </c>
      <c r="G21" s="40">
        <v>110.4</v>
      </c>
    </row>
    <row r="22" spans="1:7" ht="12" customHeight="1">
      <c r="A22" s="30" t="s">
        <v>2252</v>
      </c>
      <c r="B22" s="31">
        <v>17177</v>
      </c>
      <c r="C22" s="31">
        <v>11045370</v>
      </c>
      <c r="D22" s="31">
        <v>17190</v>
      </c>
      <c r="E22" s="31">
        <v>85885</v>
      </c>
      <c r="F22" s="31">
        <v>2271660</v>
      </c>
      <c r="G22" s="40">
        <v>132.2</v>
      </c>
    </row>
    <row r="23" spans="1:7" ht="12" customHeight="1">
      <c r="A23" s="30" t="s">
        <v>2253</v>
      </c>
      <c r="B23" s="31">
        <v>20298</v>
      </c>
      <c r="C23" s="31">
        <v>14728641</v>
      </c>
      <c r="D23" s="31">
        <v>20357</v>
      </c>
      <c r="E23" s="31">
        <v>121788</v>
      </c>
      <c r="F23" s="31">
        <v>3079980</v>
      </c>
      <c r="G23" s="40">
        <v>151.3</v>
      </c>
    </row>
    <row r="24" spans="1:7" ht="12" customHeight="1">
      <c r="A24" s="30" t="s">
        <v>2254</v>
      </c>
      <c r="B24" s="31">
        <v>9853</v>
      </c>
      <c r="C24" s="31">
        <v>7992615</v>
      </c>
      <c r="D24" s="31">
        <v>9906</v>
      </c>
      <c r="E24" s="31">
        <v>68971</v>
      </c>
      <c r="F24" s="31">
        <v>1711991</v>
      </c>
      <c r="G24" s="40">
        <v>172.8</v>
      </c>
    </row>
    <row r="25" spans="1:7" ht="12" customHeight="1">
      <c r="A25" s="30" t="s">
        <v>2255</v>
      </c>
      <c r="B25" s="31">
        <v>4228</v>
      </c>
      <c r="C25" s="31">
        <v>3896546</v>
      </c>
      <c r="D25" s="31">
        <v>4400</v>
      </c>
      <c r="E25" s="31">
        <v>33824</v>
      </c>
      <c r="F25" s="31">
        <v>852695</v>
      </c>
      <c r="G25" s="40">
        <v>193.8</v>
      </c>
    </row>
    <row r="26" spans="1:7" ht="12" customHeight="1">
      <c r="A26" s="30" t="s">
        <v>2256</v>
      </c>
      <c r="B26" s="31">
        <v>3110</v>
      </c>
      <c r="C26" s="31">
        <v>4505208</v>
      </c>
      <c r="D26" s="31">
        <v>7389</v>
      </c>
      <c r="E26" s="31">
        <v>42256</v>
      </c>
      <c r="F26" s="31">
        <v>999845</v>
      </c>
      <c r="G26" s="40">
        <v>135.3</v>
      </c>
    </row>
    <row r="27" spans="1:7" ht="24.75" customHeight="1">
      <c r="A27" s="30" t="s">
        <v>1131</v>
      </c>
      <c r="B27" s="31">
        <v>23353</v>
      </c>
      <c r="C27" s="31">
        <v>18812813</v>
      </c>
      <c r="D27" s="31">
        <v>27431</v>
      </c>
      <c r="E27" s="31">
        <v>152163</v>
      </c>
      <c r="F27" s="31">
        <v>3982714</v>
      </c>
      <c r="G27" s="40">
        <v>145.2</v>
      </c>
    </row>
    <row r="28" spans="1:7" ht="10.5" customHeight="1">
      <c r="A28" s="30" t="s">
        <v>1477</v>
      </c>
      <c r="B28" s="31"/>
      <c r="C28" s="31"/>
      <c r="D28" s="31"/>
      <c r="E28" s="31"/>
      <c r="F28" s="31"/>
      <c r="G28" s="40"/>
    </row>
    <row r="29" spans="1:7" ht="10.5" customHeight="1">
      <c r="A29" s="30" t="s">
        <v>2157</v>
      </c>
      <c r="B29" s="31"/>
      <c r="C29" s="31"/>
      <c r="D29" s="31"/>
      <c r="E29" s="31"/>
      <c r="F29" s="31"/>
      <c r="G29" s="40"/>
    </row>
    <row r="30" spans="1:7" ht="10.5" customHeight="1">
      <c r="A30" s="30" t="s">
        <v>1478</v>
      </c>
      <c r="B30" s="31"/>
      <c r="C30" s="31"/>
      <c r="D30" s="31"/>
      <c r="E30" s="31"/>
      <c r="F30" s="31"/>
      <c r="G30" s="40"/>
    </row>
    <row r="31" spans="1:7" ht="12" customHeight="1">
      <c r="A31" s="30" t="s">
        <v>1983</v>
      </c>
      <c r="B31" s="31">
        <v>7</v>
      </c>
      <c r="C31" s="31">
        <v>1472</v>
      </c>
      <c r="D31" s="31">
        <v>7</v>
      </c>
      <c r="E31" s="31">
        <v>7</v>
      </c>
      <c r="F31" s="31">
        <v>340</v>
      </c>
      <c r="G31" s="40">
        <v>48.6</v>
      </c>
    </row>
    <row r="32" spans="1:7" ht="12" customHeight="1">
      <c r="A32" s="30" t="s">
        <v>2249</v>
      </c>
      <c r="B32" s="31">
        <v>75</v>
      </c>
      <c r="C32" s="31">
        <v>26893</v>
      </c>
      <c r="D32" s="31">
        <v>76</v>
      </c>
      <c r="E32" s="31">
        <v>150</v>
      </c>
      <c r="F32" s="31">
        <v>4598</v>
      </c>
      <c r="G32" s="40">
        <v>60.5</v>
      </c>
    </row>
    <row r="33" spans="1:7" ht="12" customHeight="1">
      <c r="A33" s="30" t="s">
        <v>2257</v>
      </c>
      <c r="B33" s="31">
        <v>446</v>
      </c>
      <c r="C33" s="31">
        <v>213151</v>
      </c>
      <c r="D33" s="31">
        <v>447</v>
      </c>
      <c r="E33" s="31">
        <v>1338</v>
      </c>
      <c r="F33" s="31">
        <v>40721</v>
      </c>
      <c r="G33" s="40">
        <v>91.1</v>
      </c>
    </row>
    <row r="34" spans="1:7" ht="12" customHeight="1">
      <c r="A34" s="30" t="s">
        <v>2251</v>
      </c>
      <c r="B34" s="31">
        <v>2023</v>
      </c>
      <c r="C34" s="31">
        <v>1208208</v>
      </c>
      <c r="D34" s="31">
        <v>2031</v>
      </c>
      <c r="E34" s="31">
        <v>8092</v>
      </c>
      <c r="F34" s="31">
        <v>242679</v>
      </c>
      <c r="G34" s="40">
        <v>119.5</v>
      </c>
    </row>
    <row r="35" spans="1:7" ht="12" customHeight="1">
      <c r="A35" s="30" t="s">
        <v>2252</v>
      </c>
      <c r="B35" s="31">
        <v>6115</v>
      </c>
      <c r="C35" s="31">
        <v>4100019</v>
      </c>
      <c r="D35" s="31">
        <v>6126</v>
      </c>
      <c r="E35" s="31">
        <v>30575</v>
      </c>
      <c r="F35" s="31">
        <v>847957</v>
      </c>
      <c r="G35" s="40">
        <v>138.4</v>
      </c>
    </row>
    <row r="36" spans="1:7" ht="12" customHeight="1">
      <c r="A36" s="30" t="s">
        <v>2253</v>
      </c>
      <c r="B36" s="31">
        <v>7495</v>
      </c>
      <c r="C36" s="31">
        <v>5613604</v>
      </c>
      <c r="D36" s="31">
        <v>7537</v>
      </c>
      <c r="E36" s="31">
        <v>44970</v>
      </c>
      <c r="F36" s="31">
        <v>1177979</v>
      </c>
      <c r="G36" s="40">
        <v>156.3</v>
      </c>
    </row>
    <row r="37" spans="1:7" ht="12" customHeight="1">
      <c r="A37" s="30" t="s">
        <v>2254</v>
      </c>
      <c r="B37" s="31">
        <v>3841</v>
      </c>
      <c r="C37" s="31">
        <v>3193455</v>
      </c>
      <c r="D37" s="31">
        <v>3886</v>
      </c>
      <c r="E37" s="31">
        <v>26887</v>
      </c>
      <c r="F37" s="31">
        <v>688997</v>
      </c>
      <c r="G37" s="40">
        <v>177.3</v>
      </c>
    </row>
    <row r="38" spans="1:7" ht="12" customHeight="1">
      <c r="A38" s="30" t="s">
        <v>2255</v>
      </c>
      <c r="B38" s="31">
        <v>1765</v>
      </c>
      <c r="C38" s="31">
        <v>1682607</v>
      </c>
      <c r="D38" s="31">
        <v>1890</v>
      </c>
      <c r="E38" s="31">
        <v>14120</v>
      </c>
      <c r="F38" s="31">
        <v>368129</v>
      </c>
      <c r="G38" s="40">
        <v>194.8</v>
      </c>
    </row>
    <row r="39" spans="1:7" ht="12" customHeight="1">
      <c r="A39" s="30" t="s">
        <v>2256</v>
      </c>
      <c r="B39" s="31">
        <v>1586</v>
      </c>
      <c r="C39" s="31">
        <v>2773404</v>
      </c>
      <c r="D39" s="31">
        <v>5431</v>
      </c>
      <c r="E39" s="31">
        <v>26024</v>
      </c>
      <c r="F39" s="31">
        <v>611314</v>
      </c>
      <c r="G39" s="40">
        <v>112.6</v>
      </c>
    </row>
    <row r="40" spans="1:7" ht="26.25" customHeight="1">
      <c r="A40" s="30" t="s">
        <v>1132</v>
      </c>
      <c r="B40" s="31">
        <v>39902</v>
      </c>
      <c r="C40" s="31">
        <v>27772288</v>
      </c>
      <c r="D40" s="31">
        <v>40411</v>
      </c>
      <c r="E40" s="31">
        <v>232650</v>
      </c>
      <c r="F40" s="31">
        <v>5820204</v>
      </c>
      <c r="G40" s="40">
        <v>144</v>
      </c>
    </row>
    <row r="41" spans="1:7" ht="10.5" customHeight="1">
      <c r="A41" s="30" t="s">
        <v>1477</v>
      </c>
      <c r="B41" s="31"/>
      <c r="C41" s="31"/>
      <c r="D41" s="31"/>
      <c r="E41" s="31"/>
      <c r="F41" s="31"/>
      <c r="G41" s="40"/>
    </row>
    <row r="42" spans="1:7" ht="10.5" customHeight="1">
      <c r="A42" s="30" t="s">
        <v>2157</v>
      </c>
      <c r="B42" s="31"/>
      <c r="C42" s="31"/>
      <c r="D42" s="31"/>
      <c r="E42" s="31"/>
      <c r="F42" s="31"/>
      <c r="G42" s="40"/>
    </row>
    <row r="43" spans="1:7" ht="10.5" customHeight="1">
      <c r="A43" s="30" t="s">
        <v>1478</v>
      </c>
      <c r="B43" s="31"/>
      <c r="C43" s="31"/>
      <c r="D43" s="31"/>
      <c r="E43" s="31"/>
      <c r="F43" s="31"/>
      <c r="G43" s="40"/>
    </row>
    <row r="44" spans="1:7" ht="12" customHeight="1">
      <c r="A44" s="30" t="s">
        <v>1983</v>
      </c>
      <c r="B44" s="31">
        <v>6</v>
      </c>
      <c r="C44" s="31">
        <v>1311</v>
      </c>
      <c r="D44" s="31">
        <v>6</v>
      </c>
      <c r="E44" s="31">
        <v>6</v>
      </c>
      <c r="F44" s="31">
        <v>229</v>
      </c>
      <c r="G44" s="40">
        <v>38.2</v>
      </c>
    </row>
    <row r="45" spans="1:7" ht="12" customHeight="1">
      <c r="A45" s="30" t="s">
        <v>2249</v>
      </c>
      <c r="B45" s="31">
        <v>225</v>
      </c>
      <c r="C45" s="31">
        <v>58472</v>
      </c>
      <c r="D45" s="31">
        <v>225</v>
      </c>
      <c r="E45" s="31">
        <v>450</v>
      </c>
      <c r="F45" s="31">
        <v>12628</v>
      </c>
      <c r="G45" s="40">
        <v>56.1</v>
      </c>
    </row>
    <row r="46" spans="1:7" ht="12" customHeight="1">
      <c r="A46" s="30" t="s">
        <v>2250</v>
      </c>
      <c r="B46" s="31">
        <v>1182</v>
      </c>
      <c r="C46" s="31">
        <v>465102</v>
      </c>
      <c r="D46" s="31">
        <v>1182</v>
      </c>
      <c r="E46" s="31">
        <v>3546</v>
      </c>
      <c r="F46" s="31">
        <v>93546</v>
      </c>
      <c r="G46" s="40">
        <v>79.1</v>
      </c>
    </row>
    <row r="47" spans="1:7" ht="12" customHeight="1">
      <c r="A47" s="30" t="s">
        <v>2251</v>
      </c>
      <c r="B47" s="31">
        <v>4625</v>
      </c>
      <c r="C47" s="31">
        <v>2442112</v>
      </c>
      <c r="D47" s="31">
        <v>4626</v>
      </c>
      <c r="E47" s="31">
        <v>18500</v>
      </c>
      <c r="F47" s="31">
        <v>492006</v>
      </c>
      <c r="G47" s="40">
        <v>106.4</v>
      </c>
    </row>
    <row r="48" spans="1:7" ht="12" customHeight="1">
      <c r="A48" s="30" t="s">
        <v>2252</v>
      </c>
      <c r="B48" s="31">
        <v>11062</v>
      </c>
      <c r="C48" s="31">
        <v>6945351</v>
      </c>
      <c r="D48" s="31">
        <v>11064</v>
      </c>
      <c r="E48" s="31">
        <v>55310</v>
      </c>
      <c r="F48" s="31">
        <v>1423703</v>
      </c>
      <c r="G48" s="40">
        <v>128.7</v>
      </c>
    </row>
    <row r="49" spans="1:7" ht="12" customHeight="1">
      <c r="A49" s="30" t="s">
        <v>2253</v>
      </c>
      <c r="B49" s="31">
        <v>12803</v>
      </c>
      <c r="C49" s="31">
        <v>9115037</v>
      </c>
      <c r="D49" s="31">
        <v>12820</v>
      </c>
      <c r="E49" s="31">
        <v>76818</v>
      </c>
      <c r="F49" s="31">
        <v>1902001</v>
      </c>
      <c r="G49" s="40">
        <v>148.4</v>
      </c>
    </row>
    <row r="50" spans="1:7" ht="12" customHeight="1">
      <c r="A50" s="30" t="s">
        <v>2254</v>
      </c>
      <c r="B50" s="31">
        <v>6012</v>
      </c>
      <c r="C50" s="31">
        <v>4799160</v>
      </c>
      <c r="D50" s="31">
        <v>6020</v>
      </c>
      <c r="E50" s="31">
        <v>42084</v>
      </c>
      <c r="F50" s="31">
        <v>1022994</v>
      </c>
      <c r="G50" s="40">
        <v>169.9</v>
      </c>
    </row>
    <row r="51" spans="1:7" ht="12" customHeight="1">
      <c r="A51" s="30" t="s">
        <v>2255</v>
      </c>
      <c r="B51" s="31">
        <v>2463</v>
      </c>
      <c r="C51" s="31">
        <v>2213939</v>
      </c>
      <c r="D51" s="31">
        <v>2510</v>
      </c>
      <c r="E51" s="31">
        <v>19704</v>
      </c>
      <c r="F51" s="31">
        <v>484566</v>
      </c>
      <c r="G51" s="40">
        <v>193.1</v>
      </c>
    </row>
    <row r="52" spans="1:7" ht="12" customHeight="1">
      <c r="A52" s="30" t="s">
        <v>2256</v>
      </c>
      <c r="B52" s="31">
        <v>1524</v>
      </c>
      <c r="C52" s="31">
        <v>1731804</v>
      </c>
      <c r="D52" s="31">
        <v>1958</v>
      </c>
      <c r="E52" s="31">
        <v>16232</v>
      </c>
      <c r="F52" s="31">
        <v>388531</v>
      </c>
      <c r="G52" s="40">
        <v>198.4</v>
      </c>
    </row>
    <row r="53" spans="1:7" ht="30.75" customHeight="1">
      <c r="A53" s="521" t="s">
        <v>504</v>
      </c>
      <c r="B53" s="521"/>
      <c r="C53" s="521"/>
      <c r="D53" s="521"/>
      <c r="E53" s="521"/>
      <c r="F53" s="521"/>
      <c r="G53" s="521"/>
    </row>
    <row r="54" spans="1:7" ht="24.75" customHeight="1">
      <c r="A54" s="521" t="s">
        <v>779</v>
      </c>
      <c r="B54" s="521"/>
      <c r="C54" s="521"/>
      <c r="D54" s="521"/>
      <c r="E54" s="521"/>
      <c r="F54" s="521"/>
      <c r="G54" s="521"/>
    </row>
  </sheetData>
  <mergeCells count="11">
    <mergeCell ref="A53:G53"/>
    <mergeCell ref="A54:G54"/>
    <mergeCell ref="F7:G8"/>
    <mergeCell ref="B9:B11"/>
    <mergeCell ref="C9:C11"/>
    <mergeCell ref="F9:G9"/>
    <mergeCell ref="F10:F11"/>
    <mergeCell ref="A7:A11"/>
    <mergeCell ref="B7:C8"/>
    <mergeCell ref="D7:D11"/>
    <mergeCell ref="E7:E11"/>
  </mergeCells>
  <printOptions/>
  <pageMargins left="0.984251968503937" right="0.7874015748031497" top="0.7874015748031497" bottom="0.7874015748031497" header="0" footer="0"/>
  <pageSetup horizontalDpi="200" verticalDpi="200" orientation="portrait" paperSize="9" scale="95" r:id="rId1"/>
</worksheet>
</file>

<file path=xl/worksheets/sheet3.xml><?xml version="1.0" encoding="utf-8"?>
<worksheet xmlns="http://schemas.openxmlformats.org/spreadsheetml/2006/main" xmlns:r="http://schemas.openxmlformats.org/officeDocument/2006/relationships">
  <dimension ref="A1:T29"/>
  <sheetViews>
    <sheetView workbookViewId="0" topLeftCell="G1">
      <selection activeCell="A8" sqref="A8"/>
    </sheetView>
  </sheetViews>
  <sheetFormatPr defaultColWidth="9.140625" defaultRowHeight="12.75"/>
  <cols>
    <col min="1" max="1" width="3.140625" style="141" customWidth="1"/>
    <col min="2" max="2" width="20.00390625" style="141" customWidth="1"/>
    <col min="3" max="3" width="10.421875" style="141" customWidth="1"/>
    <col min="4" max="4" width="10.8515625" style="141" customWidth="1"/>
    <col min="5" max="5" width="10.28125" style="141" customWidth="1"/>
    <col min="6" max="6" width="9.28125" style="141" customWidth="1"/>
    <col min="7" max="7" width="11.140625" style="141" customWidth="1"/>
    <col min="8" max="8" width="11.28125" style="141" customWidth="1"/>
    <col min="9" max="9" width="10.140625" style="141" customWidth="1"/>
    <col min="10" max="10" width="11.8515625" style="141" customWidth="1"/>
    <col min="11" max="11" width="10.140625" style="141" customWidth="1"/>
    <col min="12" max="12" width="11.140625" style="141" customWidth="1"/>
    <col min="13" max="13" width="9.57421875" style="141" customWidth="1"/>
    <col min="14" max="14" width="9.57421875" style="141" bestFit="1" customWidth="1"/>
    <col min="15" max="15" width="9.421875" style="141" customWidth="1"/>
    <col min="16" max="16" width="10.28125" style="141" customWidth="1"/>
    <col min="17" max="17" width="10.00390625" style="141" customWidth="1"/>
    <col min="18" max="18" width="10.421875" style="141" customWidth="1"/>
    <col min="19" max="19" width="9.57421875" style="141" customWidth="1"/>
    <col min="20" max="20" width="2.140625" style="141" customWidth="1"/>
    <col min="21" max="184" width="9.7109375" style="141" customWidth="1"/>
    <col min="185" max="16384" width="9.140625" style="141" customWidth="1"/>
  </cols>
  <sheetData>
    <row r="1" ht="8.25" customHeight="1">
      <c r="S1" s="141">
        <v>73</v>
      </c>
    </row>
    <row r="2" spans="1:17" s="206" customFormat="1" ht="14.25" customHeight="1">
      <c r="A2" s="419" t="s">
        <v>1548</v>
      </c>
      <c r="B2" s="419"/>
      <c r="C2" s="419"/>
      <c r="D2" s="419"/>
      <c r="E2" s="419"/>
      <c r="F2" s="419"/>
      <c r="G2" s="419"/>
      <c r="H2" s="419"/>
      <c r="I2" s="419"/>
      <c r="J2" s="419"/>
      <c r="K2" s="419"/>
      <c r="L2" s="419"/>
      <c r="M2" s="419"/>
      <c r="N2" s="419"/>
      <c r="O2" s="419"/>
      <c r="P2" s="419"/>
      <c r="Q2" s="419"/>
    </row>
    <row r="3" spans="1:17" ht="12.75" customHeight="1">
      <c r="A3" s="420" t="s">
        <v>242</v>
      </c>
      <c r="B3" s="420"/>
      <c r="C3" s="420"/>
      <c r="D3" s="420"/>
      <c r="E3" s="420"/>
      <c r="F3" s="420"/>
      <c r="G3" s="420"/>
      <c r="H3" s="420"/>
      <c r="I3" s="420"/>
      <c r="J3" s="420"/>
      <c r="K3" s="420"/>
      <c r="L3" s="420"/>
      <c r="M3" s="420"/>
      <c r="N3" s="420"/>
      <c r="O3" s="420"/>
      <c r="P3" s="420"/>
      <c r="Q3" s="420"/>
    </row>
    <row r="4" spans="1:12" ht="15.75" customHeight="1">
      <c r="A4" s="170" t="s">
        <v>856</v>
      </c>
      <c r="B4" s="263"/>
      <c r="C4" s="263"/>
      <c r="D4" s="263"/>
      <c r="E4" s="263"/>
      <c r="F4" s="263"/>
      <c r="G4" s="263"/>
      <c r="H4" s="263"/>
      <c r="I4" s="263"/>
      <c r="J4" s="263"/>
      <c r="K4" s="263"/>
      <c r="L4" s="263"/>
    </row>
    <row r="5" spans="1:12" ht="15.75" customHeight="1">
      <c r="A5" s="425" t="s">
        <v>858</v>
      </c>
      <c r="B5" s="425"/>
      <c r="C5" s="425"/>
      <c r="D5" s="425"/>
      <c r="E5" s="425"/>
      <c r="F5" s="425"/>
      <c r="G5" s="425"/>
      <c r="H5" s="263"/>
      <c r="I5" s="263"/>
      <c r="J5" s="263"/>
      <c r="K5" s="263"/>
      <c r="L5" s="263"/>
    </row>
    <row r="6" spans="1:12" ht="22.5" customHeight="1">
      <c r="A6" s="417" t="s">
        <v>355</v>
      </c>
      <c r="B6" s="418"/>
      <c r="C6" s="418"/>
      <c r="D6" s="418"/>
      <c r="E6" s="418"/>
      <c r="F6" s="418"/>
      <c r="G6" s="418"/>
      <c r="H6" s="418"/>
      <c r="I6" s="418"/>
      <c r="J6" s="418"/>
      <c r="K6" s="418"/>
      <c r="L6" s="418"/>
    </row>
    <row r="7" spans="1:12" ht="15.75" customHeight="1">
      <c r="A7" s="418"/>
      <c r="B7" s="418"/>
      <c r="C7" s="418"/>
      <c r="D7" s="418"/>
      <c r="E7" s="418"/>
      <c r="F7" s="418"/>
      <c r="G7" s="418"/>
      <c r="H7" s="418"/>
      <c r="I7" s="418"/>
      <c r="J7" s="418"/>
      <c r="K7" s="418"/>
      <c r="L7" s="418"/>
    </row>
    <row r="8" spans="1:19" ht="18" customHeight="1">
      <c r="A8" s="177"/>
      <c r="B8" s="457" t="s">
        <v>596</v>
      </c>
      <c r="C8" s="460" t="s">
        <v>2205</v>
      </c>
      <c r="D8" s="424" t="s">
        <v>597</v>
      </c>
      <c r="E8" s="424"/>
      <c r="F8" s="424"/>
      <c r="G8" s="424"/>
      <c r="H8" s="424"/>
      <c r="I8" s="424"/>
      <c r="J8" s="424"/>
      <c r="K8" s="424"/>
      <c r="L8" s="424"/>
      <c r="M8" s="424"/>
      <c r="N8" s="424"/>
      <c r="O8" s="424"/>
      <c r="P8" s="424"/>
      <c r="Q8" s="424"/>
      <c r="R8" s="424"/>
      <c r="S8" s="424"/>
    </row>
    <row r="9" spans="1:20" ht="17.25" customHeight="1">
      <c r="A9" s="177" t="s">
        <v>2206</v>
      </c>
      <c r="B9" s="458"/>
      <c r="C9" s="461"/>
      <c r="D9" s="460" t="s">
        <v>2207</v>
      </c>
      <c r="E9" s="431" t="s">
        <v>2208</v>
      </c>
      <c r="F9" s="431" t="s">
        <v>2209</v>
      </c>
      <c r="G9" s="431" t="s">
        <v>2210</v>
      </c>
      <c r="H9" s="431" t="s">
        <v>2211</v>
      </c>
      <c r="I9" s="431" t="s">
        <v>2212</v>
      </c>
      <c r="J9" s="431" t="s">
        <v>2213</v>
      </c>
      <c r="K9" s="431" t="s">
        <v>2214</v>
      </c>
      <c r="L9" s="431" t="s">
        <v>2215</v>
      </c>
      <c r="M9" s="431" t="s">
        <v>2216</v>
      </c>
      <c r="N9" s="431" t="s">
        <v>2217</v>
      </c>
      <c r="O9" s="431" t="s">
        <v>2218</v>
      </c>
      <c r="P9" s="431" t="s">
        <v>2219</v>
      </c>
      <c r="Q9" s="431" t="s">
        <v>2220</v>
      </c>
      <c r="R9" s="431" t="s">
        <v>2221</v>
      </c>
      <c r="S9" s="427" t="s">
        <v>2222</v>
      </c>
      <c r="T9" s="141" t="s">
        <v>2206</v>
      </c>
    </row>
    <row r="10" spans="1:19" ht="39.75" customHeight="1">
      <c r="A10" s="177"/>
      <c r="B10" s="458"/>
      <c r="C10" s="462"/>
      <c r="D10" s="462"/>
      <c r="E10" s="426"/>
      <c r="F10" s="426"/>
      <c r="G10" s="426"/>
      <c r="H10" s="426"/>
      <c r="I10" s="426"/>
      <c r="J10" s="426"/>
      <c r="K10" s="426"/>
      <c r="L10" s="426"/>
      <c r="M10" s="426"/>
      <c r="N10" s="426"/>
      <c r="O10" s="426"/>
      <c r="P10" s="426"/>
      <c r="Q10" s="426"/>
      <c r="R10" s="426"/>
      <c r="S10" s="423"/>
    </row>
    <row r="11" spans="1:19" ht="10.5" customHeight="1">
      <c r="A11" s="177"/>
      <c r="B11" s="459"/>
      <c r="C11" s="463" t="s">
        <v>598</v>
      </c>
      <c r="D11" s="463"/>
      <c r="E11" s="463"/>
      <c r="F11" s="463"/>
      <c r="G11" s="463"/>
      <c r="H11" s="463"/>
      <c r="I11" s="463"/>
      <c r="J11" s="463"/>
      <c r="K11" s="463"/>
      <c r="L11" s="463"/>
      <c r="M11" s="463"/>
      <c r="N11" s="463"/>
      <c r="O11" s="463"/>
      <c r="P11" s="463"/>
      <c r="Q11" s="463"/>
      <c r="R11" s="463"/>
      <c r="S11" s="463"/>
    </row>
    <row r="12" spans="1:20" s="170" customFormat="1" ht="46.5" customHeight="1">
      <c r="A12" s="203" t="s">
        <v>2223</v>
      </c>
      <c r="B12" s="203" t="s">
        <v>2224</v>
      </c>
      <c r="C12" s="216">
        <v>64852040.400000006</v>
      </c>
      <c r="D12" s="216">
        <v>5837261.300000001</v>
      </c>
      <c r="E12" s="216">
        <v>3249919.1</v>
      </c>
      <c r="F12" s="216">
        <v>2366941</v>
      </c>
      <c r="G12" s="216">
        <v>1251869.5</v>
      </c>
      <c r="H12" s="216">
        <v>3926182.9</v>
      </c>
      <c r="I12" s="216">
        <v>5377813.399999999</v>
      </c>
      <c r="J12" s="216">
        <v>12279791.700000001</v>
      </c>
      <c r="K12" s="216">
        <v>1289430.9</v>
      </c>
      <c r="L12" s="216">
        <v>2008505.2</v>
      </c>
      <c r="M12" s="216">
        <v>1401710.4</v>
      </c>
      <c r="N12" s="216">
        <v>4958108.7</v>
      </c>
      <c r="O12" s="216">
        <v>8322053</v>
      </c>
      <c r="P12" s="216">
        <v>976598.1</v>
      </c>
      <c r="Q12" s="216">
        <v>1865922.3</v>
      </c>
      <c r="R12" s="216">
        <v>6739311</v>
      </c>
      <c r="S12" s="216">
        <v>3000621.9</v>
      </c>
      <c r="T12" s="170" t="s">
        <v>2223</v>
      </c>
    </row>
    <row r="13" spans="1:19" s="170" customFormat="1" ht="14.25" customHeight="1">
      <c r="A13" s="203"/>
      <c r="B13" s="203" t="s">
        <v>2225</v>
      </c>
      <c r="C13" s="225"/>
      <c r="D13" s="225"/>
      <c r="E13" s="225"/>
      <c r="F13" s="225"/>
      <c r="G13" s="225"/>
      <c r="H13" s="225"/>
      <c r="I13" s="225"/>
      <c r="J13" s="225"/>
      <c r="K13" s="225"/>
      <c r="L13" s="225"/>
      <c r="M13" s="225"/>
      <c r="N13" s="225"/>
      <c r="O13" s="225"/>
      <c r="P13" s="225"/>
      <c r="Q13" s="225"/>
      <c r="R13" s="225"/>
      <c r="S13" s="225"/>
    </row>
    <row r="14" spans="1:20" ht="37.5" customHeight="1">
      <c r="A14" s="177" t="s">
        <v>2226</v>
      </c>
      <c r="B14" s="177" t="s">
        <v>2227</v>
      </c>
      <c r="C14" s="134">
        <v>4542288.4</v>
      </c>
      <c r="D14" s="134">
        <v>3782340.6</v>
      </c>
      <c r="E14" s="134">
        <v>31397.1</v>
      </c>
      <c r="F14" s="134">
        <v>29369.6</v>
      </c>
      <c r="G14" s="134">
        <v>55104.7</v>
      </c>
      <c r="H14" s="134">
        <v>63941.9</v>
      </c>
      <c r="I14" s="134">
        <v>63710.2</v>
      </c>
      <c r="J14" s="134">
        <v>115999.9</v>
      </c>
      <c r="K14" s="134">
        <v>90846.6</v>
      </c>
      <c r="L14" s="134">
        <v>41147.2</v>
      </c>
      <c r="M14" s="134">
        <v>8744.2</v>
      </c>
      <c r="N14" s="134">
        <v>17607.5</v>
      </c>
      <c r="O14" s="134">
        <v>108736.6</v>
      </c>
      <c r="P14" s="134">
        <v>2806.1</v>
      </c>
      <c r="Q14" s="134">
        <v>12435</v>
      </c>
      <c r="R14" s="134">
        <v>92427</v>
      </c>
      <c r="S14" s="134">
        <v>25674.2</v>
      </c>
      <c r="T14" s="141">
        <v>2</v>
      </c>
    </row>
    <row r="15" spans="1:20" ht="32.25" customHeight="1">
      <c r="A15" s="177" t="s">
        <v>2228</v>
      </c>
      <c r="B15" s="177" t="s">
        <v>2229</v>
      </c>
      <c r="C15" s="134">
        <v>2699039</v>
      </c>
      <c r="D15" s="134">
        <v>38676.7</v>
      </c>
      <c r="E15" s="134">
        <v>2143296.7</v>
      </c>
      <c r="F15" s="134">
        <v>489.9</v>
      </c>
      <c r="G15" s="134">
        <v>23510.3</v>
      </c>
      <c r="H15" s="134">
        <v>41308</v>
      </c>
      <c r="I15" s="134">
        <v>31002</v>
      </c>
      <c r="J15" s="134">
        <v>113299.4</v>
      </c>
      <c r="K15" s="134">
        <v>11879.2</v>
      </c>
      <c r="L15" s="134">
        <v>124.7</v>
      </c>
      <c r="M15" s="134">
        <v>7284.6</v>
      </c>
      <c r="N15" s="134">
        <v>123592.5</v>
      </c>
      <c r="O15" s="134">
        <v>39855.3</v>
      </c>
      <c r="P15" s="134">
        <v>283.3</v>
      </c>
      <c r="Q15" s="134">
        <v>37138.7</v>
      </c>
      <c r="R15" s="134">
        <v>65201.4</v>
      </c>
      <c r="S15" s="134">
        <v>22096.3</v>
      </c>
      <c r="T15" s="141">
        <v>3</v>
      </c>
    </row>
    <row r="16" spans="1:20" ht="32.25" customHeight="1">
      <c r="A16" s="177" t="s">
        <v>2230</v>
      </c>
      <c r="B16" s="177" t="s">
        <v>2231</v>
      </c>
      <c r="C16" s="134">
        <v>2229245.6</v>
      </c>
      <c r="D16" s="134">
        <v>22713</v>
      </c>
      <c r="E16" s="134">
        <v>6455</v>
      </c>
      <c r="F16" s="134">
        <v>1642705.1</v>
      </c>
      <c r="G16" s="134">
        <v>41518.6</v>
      </c>
      <c r="H16" s="134">
        <v>4512.6</v>
      </c>
      <c r="I16" s="134">
        <v>16999.9</v>
      </c>
      <c r="J16" s="134">
        <v>360560.5</v>
      </c>
      <c r="K16" s="134">
        <v>7504.5</v>
      </c>
      <c r="L16" s="134">
        <v>36848.5</v>
      </c>
      <c r="M16" s="134">
        <v>11693.2</v>
      </c>
      <c r="N16" s="134">
        <v>7446.7</v>
      </c>
      <c r="O16" s="134">
        <v>41170.4</v>
      </c>
      <c r="P16" s="134">
        <v>7153.7</v>
      </c>
      <c r="Q16" s="134">
        <v>9460.5</v>
      </c>
      <c r="R16" s="134">
        <v>10579.1</v>
      </c>
      <c r="S16" s="134">
        <v>1924.3</v>
      </c>
      <c r="T16" s="141">
        <v>4</v>
      </c>
    </row>
    <row r="17" spans="1:20" ht="32.25" customHeight="1">
      <c r="A17" s="177" t="s">
        <v>2232</v>
      </c>
      <c r="B17" s="177" t="s">
        <v>2233</v>
      </c>
      <c r="C17" s="134">
        <v>902399.9</v>
      </c>
      <c r="D17" s="134">
        <v>70267.3</v>
      </c>
      <c r="E17" s="134">
        <v>1322.6</v>
      </c>
      <c r="F17" s="134" t="s">
        <v>531</v>
      </c>
      <c r="G17" s="134">
        <v>658919.5</v>
      </c>
      <c r="H17" s="134">
        <v>34020.4</v>
      </c>
      <c r="I17" s="134">
        <v>25331.9</v>
      </c>
      <c r="J17" s="134">
        <v>34296</v>
      </c>
      <c r="K17" s="134">
        <v>6202.2</v>
      </c>
      <c r="L17" s="134" t="s">
        <v>1251</v>
      </c>
      <c r="M17" s="134" t="s">
        <v>1251</v>
      </c>
      <c r="N17" s="134">
        <v>2623</v>
      </c>
      <c r="O17" s="134">
        <v>8524.1</v>
      </c>
      <c r="P17" s="134">
        <v>8.8</v>
      </c>
      <c r="Q17" s="134">
        <v>1170</v>
      </c>
      <c r="R17" s="134">
        <v>27655</v>
      </c>
      <c r="S17" s="134">
        <v>32059.1</v>
      </c>
      <c r="T17" s="141">
        <v>5</v>
      </c>
    </row>
    <row r="18" spans="1:20" ht="32.25" customHeight="1">
      <c r="A18" s="177" t="s">
        <v>2234</v>
      </c>
      <c r="B18" s="177" t="s">
        <v>2235</v>
      </c>
      <c r="C18" s="134">
        <v>3550954.6</v>
      </c>
      <c r="D18" s="134">
        <v>103519.6</v>
      </c>
      <c r="E18" s="134">
        <v>28422.2</v>
      </c>
      <c r="F18" s="134">
        <v>85636.6</v>
      </c>
      <c r="G18" s="134">
        <v>16506</v>
      </c>
      <c r="H18" s="134">
        <v>2560219.3</v>
      </c>
      <c r="I18" s="134">
        <v>16373.3</v>
      </c>
      <c r="J18" s="134">
        <v>448991.8</v>
      </c>
      <c r="K18" s="134">
        <v>25038.1</v>
      </c>
      <c r="L18" s="134">
        <v>19183.1</v>
      </c>
      <c r="M18" s="134">
        <v>4646.3</v>
      </c>
      <c r="N18" s="134">
        <v>43919.5</v>
      </c>
      <c r="O18" s="134">
        <v>60470.7</v>
      </c>
      <c r="P18" s="134">
        <v>15795.9</v>
      </c>
      <c r="Q18" s="134">
        <v>11147.6</v>
      </c>
      <c r="R18" s="134">
        <v>70645.2</v>
      </c>
      <c r="S18" s="134">
        <v>40439.4</v>
      </c>
      <c r="T18" s="141">
        <v>6</v>
      </c>
    </row>
    <row r="19" spans="1:20" ht="32.25" customHeight="1">
      <c r="A19" s="177" t="s">
        <v>2236</v>
      </c>
      <c r="B19" s="177" t="s">
        <v>2237</v>
      </c>
      <c r="C19" s="134">
        <v>5286871</v>
      </c>
      <c r="D19" s="134">
        <v>143954.5</v>
      </c>
      <c r="E19" s="134">
        <v>40405.7</v>
      </c>
      <c r="F19" s="134">
        <v>67089.1</v>
      </c>
      <c r="G19" s="134">
        <v>8976</v>
      </c>
      <c r="H19" s="134">
        <v>58252.4</v>
      </c>
      <c r="I19" s="134">
        <v>3869712.3</v>
      </c>
      <c r="J19" s="134">
        <v>339488.7</v>
      </c>
      <c r="K19" s="134">
        <v>30068.7</v>
      </c>
      <c r="L19" s="134">
        <v>127131.9</v>
      </c>
      <c r="M19" s="134">
        <v>5261.2</v>
      </c>
      <c r="N19" s="134">
        <v>38522.9</v>
      </c>
      <c r="O19" s="134">
        <v>470447.2</v>
      </c>
      <c r="P19" s="134">
        <v>28224</v>
      </c>
      <c r="Q19" s="134">
        <v>9223.2</v>
      </c>
      <c r="R19" s="134">
        <v>30519.4</v>
      </c>
      <c r="S19" s="134">
        <v>19593.8</v>
      </c>
      <c r="T19" s="141">
        <v>7</v>
      </c>
    </row>
    <row r="20" spans="1:20" ht="32.25" customHeight="1">
      <c r="A20" s="177" t="s">
        <v>2238</v>
      </c>
      <c r="B20" s="177" t="s">
        <v>2239</v>
      </c>
      <c r="C20" s="134">
        <v>16357504.099999998</v>
      </c>
      <c r="D20" s="134">
        <v>817437.3</v>
      </c>
      <c r="E20" s="134">
        <v>443819.8</v>
      </c>
      <c r="F20" s="134">
        <v>343864.7</v>
      </c>
      <c r="G20" s="134">
        <v>149931.3</v>
      </c>
      <c r="H20" s="134">
        <v>563857.9</v>
      </c>
      <c r="I20" s="134">
        <v>649058.7</v>
      </c>
      <c r="J20" s="134">
        <v>9019830.8</v>
      </c>
      <c r="K20" s="134">
        <v>51226.7</v>
      </c>
      <c r="L20" s="134">
        <v>207244.7</v>
      </c>
      <c r="M20" s="134">
        <v>261876.9</v>
      </c>
      <c r="N20" s="134">
        <v>1317479.9</v>
      </c>
      <c r="O20" s="134">
        <v>899456.7</v>
      </c>
      <c r="P20" s="134">
        <v>94421.1</v>
      </c>
      <c r="Q20" s="134">
        <v>175484.2</v>
      </c>
      <c r="R20" s="134">
        <v>919808</v>
      </c>
      <c r="S20" s="134">
        <v>442705.4</v>
      </c>
      <c r="T20" s="141" t="s">
        <v>2238</v>
      </c>
    </row>
    <row r="21" spans="1:20" ht="32.25" customHeight="1">
      <c r="A21" s="177" t="s">
        <v>2240</v>
      </c>
      <c r="B21" s="177" t="s">
        <v>2241</v>
      </c>
      <c r="C21" s="134">
        <v>1023248.2</v>
      </c>
      <c r="D21" s="134">
        <v>84633.2</v>
      </c>
      <c r="E21" s="134">
        <v>2732.6</v>
      </c>
      <c r="F21" s="134">
        <v>891.9</v>
      </c>
      <c r="G21" s="134">
        <v>1626.1</v>
      </c>
      <c r="H21" s="134">
        <v>635.4</v>
      </c>
      <c r="I21" s="134">
        <v>22638.2</v>
      </c>
      <c r="J21" s="134">
        <v>17373.1</v>
      </c>
      <c r="K21" s="134">
        <v>800001.2</v>
      </c>
      <c r="L21" s="134">
        <v>744</v>
      </c>
      <c r="M21" s="134" t="s">
        <v>1251</v>
      </c>
      <c r="N21" s="134">
        <v>2439.5</v>
      </c>
      <c r="O21" s="134">
        <v>77724.6</v>
      </c>
      <c r="P21" s="134">
        <v>3541</v>
      </c>
      <c r="Q21" s="134">
        <v>117.4</v>
      </c>
      <c r="R21" s="134">
        <v>7993.6</v>
      </c>
      <c r="S21" s="134">
        <v>156.4</v>
      </c>
      <c r="T21" s="141" t="s">
        <v>2240</v>
      </c>
    </row>
    <row r="22" spans="1:20" ht="32.25" customHeight="1">
      <c r="A22" s="177" t="s">
        <v>2242</v>
      </c>
      <c r="B22" s="177" t="s">
        <v>2243</v>
      </c>
      <c r="C22" s="134">
        <v>2061538.9</v>
      </c>
      <c r="D22" s="134">
        <v>44490.7</v>
      </c>
      <c r="E22" s="134">
        <v>2921.2</v>
      </c>
      <c r="F22" s="134">
        <v>56540</v>
      </c>
      <c r="G22" s="134">
        <v>13584.6</v>
      </c>
      <c r="H22" s="134">
        <v>23311.2</v>
      </c>
      <c r="I22" s="134">
        <v>144708.2</v>
      </c>
      <c r="J22" s="134">
        <v>189499</v>
      </c>
      <c r="K22" s="134">
        <v>48101.1</v>
      </c>
      <c r="L22" s="134">
        <v>1444721.4</v>
      </c>
      <c r="M22" s="134">
        <v>4155.8</v>
      </c>
      <c r="N22" s="134">
        <v>3682.9</v>
      </c>
      <c r="O22" s="134">
        <v>34354.2</v>
      </c>
      <c r="P22" s="134">
        <v>21199.7</v>
      </c>
      <c r="Q22" s="134">
        <v>1797.7</v>
      </c>
      <c r="R22" s="134">
        <v>21790.5</v>
      </c>
      <c r="S22" s="134">
        <v>6680.7</v>
      </c>
      <c r="T22" s="141" t="s">
        <v>2242</v>
      </c>
    </row>
    <row r="23" spans="1:20" ht="32.25" customHeight="1">
      <c r="A23" s="177" t="s">
        <v>2244</v>
      </c>
      <c r="B23" s="177" t="s">
        <v>2245</v>
      </c>
      <c r="C23" s="134">
        <v>1596635.7</v>
      </c>
      <c r="D23" s="134">
        <v>4560.8</v>
      </c>
      <c r="E23" s="134">
        <v>6711.8</v>
      </c>
      <c r="F23" s="134">
        <v>3412.9</v>
      </c>
      <c r="G23" s="134">
        <v>600.7</v>
      </c>
      <c r="H23" s="134">
        <v>5507.7</v>
      </c>
      <c r="I23" s="134">
        <v>724.2</v>
      </c>
      <c r="J23" s="134">
        <v>519729</v>
      </c>
      <c r="K23" s="134">
        <v>1249.5</v>
      </c>
      <c r="L23" s="134">
        <v>1432.6</v>
      </c>
      <c r="M23" s="134">
        <v>1012818</v>
      </c>
      <c r="N23" s="134">
        <v>2731.2</v>
      </c>
      <c r="O23" s="134">
        <v>8212.9</v>
      </c>
      <c r="P23" s="134">
        <v>1778.1</v>
      </c>
      <c r="Q23" s="134">
        <v>13835.8</v>
      </c>
      <c r="R23" s="134">
        <v>9052.1</v>
      </c>
      <c r="S23" s="134">
        <v>4278.4</v>
      </c>
      <c r="T23" s="141" t="s">
        <v>2244</v>
      </c>
    </row>
    <row r="24" spans="1:20" ht="32.25" customHeight="1">
      <c r="A24" s="177" t="s">
        <v>2246</v>
      </c>
      <c r="B24" s="177" t="s">
        <v>5</v>
      </c>
      <c r="C24" s="134">
        <v>3886504.9</v>
      </c>
      <c r="D24" s="134">
        <v>31903.2</v>
      </c>
      <c r="E24" s="134">
        <v>155764.7</v>
      </c>
      <c r="F24" s="134">
        <v>17963.7</v>
      </c>
      <c r="G24" s="134">
        <v>3414.9</v>
      </c>
      <c r="H24" s="134">
        <v>55656.4</v>
      </c>
      <c r="I24" s="134">
        <v>18725.3</v>
      </c>
      <c r="J24" s="134">
        <v>107535.3</v>
      </c>
      <c r="K24" s="134">
        <v>23972.5</v>
      </c>
      <c r="L24" s="134">
        <v>7499.1</v>
      </c>
      <c r="M24" s="134">
        <v>28001.3</v>
      </c>
      <c r="N24" s="134">
        <v>3081942.9</v>
      </c>
      <c r="O24" s="134">
        <v>91544.6</v>
      </c>
      <c r="P24" s="134">
        <v>1491</v>
      </c>
      <c r="Q24" s="134">
        <v>91982.8</v>
      </c>
      <c r="R24" s="134">
        <v>40167.4</v>
      </c>
      <c r="S24" s="134">
        <v>128939.8</v>
      </c>
      <c r="T24" s="141" t="s">
        <v>2246</v>
      </c>
    </row>
    <row r="25" spans="1:20" ht="32.25" customHeight="1">
      <c r="A25" s="177" t="s">
        <v>6</v>
      </c>
      <c r="B25" s="177" t="s">
        <v>7</v>
      </c>
      <c r="C25" s="134">
        <v>8249966.4</v>
      </c>
      <c r="D25" s="134">
        <v>227116.3</v>
      </c>
      <c r="E25" s="134">
        <v>71774.8</v>
      </c>
      <c r="F25" s="134">
        <v>69490.6</v>
      </c>
      <c r="G25" s="134">
        <v>24780.7</v>
      </c>
      <c r="H25" s="134">
        <v>240185</v>
      </c>
      <c r="I25" s="134">
        <v>403213.7</v>
      </c>
      <c r="J25" s="134">
        <v>261296.8</v>
      </c>
      <c r="K25" s="134">
        <v>121617.6</v>
      </c>
      <c r="L25" s="134">
        <v>51260.8</v>
      </c>
      <c r="M25" s="134">
        <v>21323.7</v>
      </c>
      <c r="N25" s="134">
        <v>118469.7</v>
      </c>
      <c r="O25" s="134">
        <v>6171098</v>
      </c>
      <c r="P25" s="134">
        <v>37796.5</v>
      </c>
      <c r="Q25" s="134">
        <v>107962.5</v>
      </c>
      <c r="R25" s="134">
        <v>253378.2</v>
      </c>
      <c r="S25" s="134">
        <v>69201.5</v>
      </c>
      <c r="T25" s="141" t="s">
        <v>6</v>
      </c>
    </row>
    <row r="26" spans="1:20" ht="32.25" customHeight="1">
      <c r="A26" s="177" t="s">
        <v>8</v>
      </c>
      <c r="B26" s="177" t="s">
        <v>9</v>
      </c>
      <c r="C26" s="134">
        <v>1566091.5</v>
      </c>
      <c r="D26" s="134">
        <v>31753.4</v>
      </c>
      <c r="E26" s="134">
        <v>28936</v>
      </c>
      <c r="F26" s="134">
        <v>34080</v>
      </c>
      <c r="G26" s="134">
        <v>4271.2</v>
      </c>
      <c r="H26" s="134">
        <v>59031.6</v>
      </c>
      <c r="I26" s="134">
        <v>68815</v>
      </c>
      <c r="J26" s="134">
        <v>360749.9</v>
      </c>
      <c r="K26" s="134">
        <v>14700.8</v>
      </c>
      <c r="L26" s="134">
        <v>49153.3</v>
      </c>
      <c r="M26" s="134">
        <v>11222.1</v>
      </c>
      <c r="N26" s="134">
        <v>6366.8</v>
      </c>
      <c r="O26" s="134">
        <v>123081.5</v>
      </c>
      <c r="P26" s="134">
        <v>759218.6</v>
      </c>
      <c r="Q26" s="134">
        <v>902.3</v>
      </c>
      <c r="R26" s="134">
        <v>12064.3</v>
      </c>
      <c r="S26" s="134">
        <v>1744.7</v>
      </c>
      <c r="T26" s="141" t="s">
        <v>8</v>
      </c>
    </row>
    <row r="27" spans="1:20" ht="32.25" customHeight="1">
      <c r="A27" s="177" t="s">
        <v>10</v>
      </c>
      <c r="B27" s="177" t="s">
        <v>11</v>
      </c>
      <c r="C27" s="134">
        <v>1661866.3</v>
      </c>
      <c r="D27" s="134">
        <v>6449.6</v>
      </c>
      <c r="E27" s="134">
        <v>52838.5</v>
      </c>
      <c r="F27" s="134">
        <v>2231.2</v>
      </c>
      <c r="G27" s="134">
        <v>686.6</v>
      </c>
      <c r="H27" s="134">
        <v>8897.7</v>
      </c>
      <c r="I27" s="134">
        <v>2677.3</v>
      </c>
      <c r="J27" s="134">
        <v>135020.7</v>
      </c>
      <c r="K27" s="134">
        <v>819.5</v>
      </c>
      <c r="L27" s="134">
        <v>11889.9</v>
      </c>
      <c r="M27" s="134">
        <v>22575.8</v>
      </c>
      <c r="N27" s="134">
        <v>46304.1</v>
      </c>
      <c r="O27" s="134">
        <v>21463</v>
      </c>
      <c r="P27" s="134">
        <v>183.4</v>
      </c>
      <c r="Q27" s="134">
        <v>1297728.6</v>
      </c>
      <c r="R27" s="134">
        <v>12649.6</v>
      </c>
      <c r="S27" s="134">
        <v>39450.8</v>
      </c>
      <c r="T27" s="141" t="s">
        <v>10</v>
      </c>
    </row>
    <row r="28" spans="1:20" ht="32.25" customHeight="1">
      <c r="A28" s="177" t="s">
        <v>12</v>
      </c>
      <c r="B28" s="177" t="s">
        <v>13</v>
      </c>
      <c r="C28" s="134">
        <v>7127165.699999999</v>
      </c>
      <c r="D28" s="134">
        <v>378010.7</v>
      </c>
      <c r="E28" s="134">
        <v>221357.6</v>
      </c>
      <c r="F28" s="134">
        <v>11409.3</v>
      </c>
      <c r="G28" s="134">
        <v>225328.5</v>
      </c>
      <c r="H28" s="134">
        <v>204229.9</v>
      </c>
      <c r="I28" s="134">
        <v>39183.1</v>
      </c>
      <c r="J28" s="134">
        <v>244723.2</v>
      </c>
      <c r="K28" s="134">
        <v>46294.3</v>
      </c>
      <c r="L28" s="134">
        <v>9959.4</v>
      </c>
      <c r="M28" s="134">
        <v>1822.9</v>
      </c>
      <c r="N28" s="134">
        <v>87259.3</v>
      </c>
      <c r="O28" s="134">
        <v>164526.9</v>
      </c>
      <c r="P28" s="134">
        <v>1969.5</v>
      </c>
      <c r="Q28" s="134">
        <v>95462</v>
      </c>
      <c r="R28" s="134">
        <v>5129186.6</v>
      </c>
      <c r="S28" s="134">
        <v>266442.5</v>
      </c>
      <c r="T28" s="141" t="s">
        <v>12</v>
      </c>
    </row>
    <row r="29" spans="1:20" ht="31.5" customHeight="1">
      <c r="A29" s="177" t="s">
        <v>14</v>
      </c>
      <c r="B29" s="177" t="s">
        <v>15</v>
      </c>
      <c r="C29" s="134">
        <v>2110720.2</v>
      </c>
      <c r="D29" s="134">
        <v>49434.4</v>
      </c>
      <c r="E29" s="134">
        <v>11762.8</v>
      </c>
      <c r="F29" s="134">
        <v>1766.4</v>
      </c>
      <c r="G29" s="134">
        <v>23109.8</v>
      </c>
      <c r="H29" s="134">
        <v>2615.5</v>
      </c>
      <c r="I29" s="134">
        <v>4940.1</v>
      </c>
      <c r="J29" s="134">
        <v>11397.6</v>
      </c>
      <c r="K29" s="134">
        <v>9908.4</v>
      </c>
      <c r="L29" s="134">
        <v>164.6</v>
      </c>
      <c r="M29" s="134">
        <v>284.4</v>
      </c>
      <c r="N29" s="134">
        <v>57720.3</v>
      </c>
      <c r="O29" s="134">
        <v>1386.3</v>
      </c>
      <c r="P29" s="134">
        <v>727.4</v>
      </c>
      <c r="Q29" s="134">
        <v>74</v>
      </c>
      <c r="R29" s="134">
        <v>36193.6</v>
      </c>
      <c r="S29" s="134">
        <v>1899234.6</v>
      </c>
      <c r="T29" s="141" t="s">
        <v>14</v>
      </c>
    </row>
  </sheetData>
  <mergeCells count="24">
    <mergeCell ref="A5:G5"/>
    <mergeCell ref="A6:L7"/>
    <mergeCell ref="A2:Q2"/>
    <mergeCell ref="A3:Q3"/>
    <mergeCell ref="S9:S10"/>
    <mergeCell ref="D8:S8"/>
    <mergeCell ref="O9:O10"/>
    <mergeCell ref="P9:P10"/>
    <mergeCell ref="Q9:Q10"/>
    <mergeCell ref="R9:R10"/>
    <mergeCell ref="K9:K10"/>
    <mergeCell ref="L9:L10"/>
    <mergeCell ref="M9:M10"/>
    <mergeCell ref="N9:N10"/>
    <mergeCell ref="B8:B11"/>
    <mergeCell ref="C8:C10"/>
    <mergeCell ref="D9:D10"/>
    <mergeCell ref="C11:S11"/>
    <mergeCell ref="E9:E10"/>
    <mergeCell ref="F9:F10"/>
    <mergeCell ref="G9:G10"/>
    <mergeCell ref="H9:H10"/>
    <mergeCell ref="I9:I10"/>
    <mergeCell ref="J9:J10"/>
  </mergeCells>
  <printOptions gridLines="1"/>
  <pageMargins left="0.5905511811023623" right="0.5905511811023623" top="0.7874015748031497" bottom="0.7874015748031497" header="0" footer="0"/>
  <pageSetup horizontalDpi="300" verticalDpi="300" orientation="portrait" paperSize="9" scale="99" r:id="rId1"/>
</worksheet>
</file>

<file path=xl/worksheets/sheet30.xml><?xml version="1.0" encoding="utf-8"?>
<worksheet xmlns="http://schemas.openxmlformats.org/spreadsheetml/2006/main" xmlns:r="http://schemas.openxmlformats.org/officeDocument/2006/relationships">
  <dimension ref="A3:H36"/>
  <sheetViews>
    <sheetView showGridLines="0" workbookViewId="0" topLeftCell="A6">
      <selection activeCell="K29" sqref="K29"/>
    </sheetView>
  </sheetViews>
  <sheetFormatPr defaultColWidth="9.140625" defaultRowHeight="12.75"/>
  <cols>
    <col min="1" max="1" width="18.8515625" style="0" customWidth="1"/>
    <col min="2" max="2" width="7.421875" style="0" customWidth="1"/>
    <col min="3" max="3" width="10.00390625" style="0" customWidth="1"/>
    <col min="4" max="4" width="10.421875" style="0" customWidth="1"/>
    <col min="5" max="5" width="7.7109375" style="0" customWidth="1"/>
    <col min="7" max="7" width="13.7109375" style="0" customWidth="1"/>
    <col min="8" max="8" width="11.57421875" style="0" customWidth="1"/>
  </cols>
  <sheetData>
    <row r="1" ht="11.25" customHeight="1"/>
    <row r="2" ht="18" customHeight="1"/>
    <row r="3" s="6" customFormat="1" ht="21.75" customHeight="1">
      <c r="A3" s="6" t="s">
        <v>1381</v>
      </c>
    </row>
    <row r="4" ht="18" customHeight="1">
      <c r="A4" t="s">
        <v>2258</v>
      </c>
    </row>
    <row r="5" ht="15.75" customHeight="1">
      <c r="A5" t="s">
        <v>1957</v>
      </c>
    </row>
    <row r="6" spans="1:8" ht="21" customHeight="1">
      <c r="A6" t="s">
        <v>2259</v>
      </c>
      <c r="H6" s="54"/>
    </row>
    <row r="7" spans="1:8" ht="14.25" customHeight="1">
      <c r="A7" s="526" t="s">
        <v>1095</v>
      </c>
      <c r="B7" s="527" t="s">
        <v>1096</v>
      </c>
      <c r="C7" s="526"/>
      <c r="D7" s="522" t="s">
        <v>1124</v>
      </c>
      <c r="E7" s="522" t="s">
        <v>1125</v>
      </c>
      <c r="F7" s="527" t="s">
        <v>1126</v>
      </c>
      <c r="G7" s="526"/>
      <c r="H7" s="542" t="s">
        <v>570</v>
      </c>
    </row>
    <row r="8" spans="1:8" ht="18.75" customHeight="1">
      <c r="A8" s="524"/>
      <c r="B8" s="528"/>
      <c r="C8" s="525"/>
      <c r="D8" s="529"/>
      <c r="E8" s="529"/>
      <c r="F8" s="531"/>
      <c r="G8" s="524"/>
      <c r="H8" s="543"/>
    </row>
    <row r="9" spans="1:8" ht="27" customHeight="1">
      <c r="A9" s="524"/>
      <c r="B9" s="522" t="s">
        <v>1100</v>
      </c>
      <c r="C9" s="522" t="s">
        <v>1127</v>
      </c>
      <c r="D9" s="529"/>
      <c r="E9" s="529"/>
      <c r="F9" s="528" t="s">
        <v>1128</v>
      </c>
      <c r="G9" s="525"/>
      <c r="H9" s="543"/>
    </row>
    <row r="10" spans="1:8" ht="34.5" customHeight="1">
      <c r="A10" s="524"/>
      <c r="B10" s="529"/>
      <c r="C10" s="529"/>
      <c r="D10" s="529"/>
      <c r="E10" s="529"/>
      <c r="F10" s="522" t="s">
        <v>1102</v>
      </c>
      <c r="G10" s="52" t="s">
        <v>1476</v>
      </c>
      <c r="H10" s="543"/>
    </row>
    <row r="11" spans="1:8" ht="27" customHeight="1">
      <c r="A11" s="525"/>
      <c r="B11" s="523"/>
      <c r="C11" s="523"/>
      <c r="D11" s="523"/>
      <c r="E11" s="523"/>
      <c r="F11" s="523"/>
      <c r="G11" s="53" t="s">
        <v>1135</v>
      </c>
      <c r="H11" s="544"/>
    </row>
    <row r="12" spans="1:8" ht="30" customHeight="1">
      <c r="A12" s="43" t="s">
        <v>568</v>
      </c>
      <c r="B12" s="44">
        <v>3980</v>
      </c>
      <c r="C12" s="44">
        <v>19658375</v>
      </c>
      <c r="D12" s="44">
        <v>58961</v>
      </c>
      <c r="E12" s="44">
        <v>172684</v>
      </c>
      <c r="F12" s="44">
        <v>3750508</v>
      </c>
      <c r="G12" s="51">
        <v>63.6</v>
      </c>
      <c r="H12">
        <v>26.3</v>
      </c>
    </row>
    <row r="13" spans="1:7" ht="16.5" customHeight="1">
      <c r="A13" s="3" t="s">
        <v>635</v>
      </c>
      <c r="B13" s="5"/>
      <c r="C13" s="5"/>
      <c r="D13" s="5"/>
      <c r="E13" s="5"/>
      <c r="F13" s="5"/>
      <c r="G13" s="8"/>
    </row>
    <row r="14" spans="1:7" ht="15" customHeight="1">
      <c r="A14" s="3" t="s">
        <v>2260</v>
      </c>
      <c r="B14" s="5"/>
      <c r="C14" s="5"/>
      <c r="D14" s="5"/>
      <c r="E14" s="5"/>
      <c r="F14" s="5"/>
      <c r="G14" s="8"/>
    </row>
    <row r="15" spans="1:7" ht="12.75" customHeight="1">
      <c r="A15" s="3" t="s">
        <v>2261</v>
      </c>
      <c r="B15" s="5"/>
      <c r="C15" s="5"/>
      <c r="D15" s="5"/>
      <c r="E15" s="5"/>
      <c r="F15" s="5"/>
      <c r="G15" s="8"/>
    </row>
    <row r="16" spans="1:7" ht="13.5" customHeight="1">
      <c r="A16" s="3" t="s">
        <v>2262</v>
      </c>
      <c r="B16" s="5"/>
      <c r="C16" s="5"/>
      <c r="D16" s="5"/>
      <c r="E16" s="5"/>
      <c r="F16" s="5"/>
      <c r="G16" s="8"/>
    </row>
    <row r="17" spans="1:7" ht="12.75" customHeight="1">
      <c r="A17" s="3" t="s">
        <v>2263</v>
      </c>
      <c r="B17" s="5"/>
      <c r="C17" s="5"/>
      <c r="D17" s="5"/>
      <c r="E17" s="5"/>
      <c r="F17" s="5"/>
      <c r="G17" s="8"/>
    </row>
    <row r="18" spans="1:8" ht="19.5" customHeight="1">
      <c r="A18" s="3" t="s">
        <v>2264</v>
      </c>
      <c r="B18" s="5">
        <v>183</v>
      </c>
      <c r="C18" s="5">
        <v>122997</v>
      </c>
      <c r="D18" s="5">
        <v>356</v>
      </c>
      <c r="E18" s="5">
        <v>1196</v>
      </c>
      <c r="F18" s="5">
        <v>25870</v>
      </c>
      <c r="G18" s="8">
        <v>72.7</v>
      </c>
      <c r="H18">
        <v>20.8</v>
      </c>
    </row>
    <row r="19" spans="1:8" ht="19.5" customHeight="1">
      <c r="A19" s="3" t="s">
        <v>2265</v>
      </c>
      <c r="B19" s="5">
        <v>1996</v>
      </c>
      <c r="C19" s="5">
        <v>1589286</v>
      </c>
      <c r="D19" s="5">
        <v>3283</v>
      </c>
      <c r="E19" s="5">
        <v>14280</v>
      </c>
      <c r="F19" s="5">
        <v>356028</v>
      </c>
      <c r="G19" s="8">
        <v>108.4</v>
      </c>
      <c r="H19">
        <v>26.6</v>
      </c>
    </row>
    <row r="20" spans="1:8" ht="19.5" customHeight="1">
      <c r="A20" s="3" t="s">
        <v>2266</v>
      </c>
      <c r="B20" s="5">
        <v>669</v>
      </c>
      <c r="C20" s="5">
        <v>2418050</v>
      </c>
      <c r="D20" s="5">
        <v>7214</v>
      </c>
      <c r="E20" s="5">
        <v>21452</v>
      </c>
      <c r="F20" s="5">
        <v>475257</v>
      </c>
      <c r="G20" s="8">
        <v>65.9</v>
      </c>
      <c r="H20">
        <v>24.8</v>
      </c>
    </row>
    <row r="21" spans="1:8" ht="19.5" customHeight="1">
      <c r="A21" s="3" t="s">
        <v>2267</v>
      </c>
      <c r="B21" s="5">
        <v>706</v>
      </c>
      <c r="C21" s="5">
        <v>6461453</v>
      </c>
      <c r="D21" s="5">
        <v>22346</v>
      </c>
      <c r="E21" s="5">
        <v>64157</v>
      </c>
      <c r="F21" s="5">
        <v>1255922</v>
      </c>
      <c r="G21" s="8">
        <v>56.2</v>
      </c>
      <c r="H21">
        <v>21.7</v>
      </c>
    </row>
    <row r="22" spans="1:8" ht="19.5" customHeight="1">
      <c r="A22" s="3" t="s">
        <v>2268</v>
      </c>
      <c r="B22" s="5">
        <v>201</v>
      </c>
      <c r="C22" s="5">
        <v>2783481</v>
      </c>
      <c r="D22" s="5">
        <v>8368</v>
      </c>
      <c r="E22" s="5">
        <v>23625</v>
      </c>
      <c r="F22" s="5">
        <v>540738</v>
      </c>
      <c r="G22" s="8">
        <v>64.6</v>
      </c>
      <c r="H22">
        <v>24.4</v>
      </c>
    </row>
    <row r="23" spans="1:8" ht="19.5" customHeight="1">
      <c r="A23" s="3" t="s">
        <v>2269</v>
      </c>
      <c r="B23" s="5">
        <v>78</v>
      </c>
      <c r="C23" s="5">
        <v>1584052</v>
      </c>
      <c r="D23" s="5">
        <v>4391</v>
      </c>
      <c r="E23" s="5">
        <v>12363</v>
      </c>
      <c r="F23" s="5">
        <v>298957</v>
      </c>
      <c r="G23" s="8">
        <v>68.1</v>
      </c>
      <c r="H23">
        <v>24.7</v>
      </c>
    </row>
    <row r="24" spans="1:8" ht="19.5" customHeight="1">
      <c r="A24" s="3" t="s">
        <v>2270</v>
      </c>
      <c r="B24" s="5">
        <v>59</v>
      </c>
      <c r="C24" s="5">
        <v>1204120</v>
      </c>
      <c r="D24" s="5">
        <v>3831</v>
      </c>
      <c r="E24" s="5">
        <v>10794</v>
      </c>
      <c r="F24" s="5">
        <v>238527</v>
      </c>
      <c r="G24" s="8">
        <v>62.3</v>
      </c>
      <c r="H24">
        <v>30.4</v>
      </c>
    </row>
    <row r="25" spans="1:8" ht="19.5" customHeight="1">
      <c r="A25" s="3" t="s">
        <v>2271</v>
      </c>
      <c r="B25" s="5">
        <v>38</v>
      </c>
      <c r="C25" s="5">
        <v>979214</v>
      </c>
      <c r="D25" s="5">
        <v>2893</v>
      </c>
      <c r="E25" s="5">
        <v>8011</v>
      </c>
      <c r="F25" s="5">
        <v>175603</v>
      </c>
      <c r="G25" s="8">
        <v>60.7</v>
      </c>
      <c r="H25">
        <v>23.6</v>
      </c>
    </row>
    <row r="26" spans="1:8" ht="19.5" customHeight="1">
      <c r="A26" s="3" t="s">
        <v>2272</v>
      </c>
      <c r="B26" s="5">
        <v>20</v>
      </c>
      <c r="C26" s="5">
        <v>770189</v>
      </c>
      <c r="D26" s="5">
        <v>2178</v>
      </c>
      <c r="E26" s="5">
        <v>5779</v>
      </c>
      <c r="F26" s="5">
        <v>128668</v>
      </c>
      <c r="G26" s="8">
        <v>59.1</v>
      </c>
      <c r="H26">
        <v>32.6</v>
      </c>
    </row>
    <row r="27" spans="1:8" ht="19.5" customHeight="1">
      <c r="A27" s="3" t="s">
        <v>2273</v>
      </c>
      <c r="B27" s="5">
        <v>10</v>
      </c>
      <c r="C27" s="5">
        <v>415910</v>
      </c>
      <c r="D27" s="5">
        <v>1009</v>
      </c>
      <c r="E27" s="5">
        <v>2785</v>
      </c>
      <c r="F27" s="5">
        <v>63244</v>
      </c>
      <c r="G27" s="8">
        <v>62.7</v>
      </c>
      <c r="H27">
        <v>48.3</v>
      </c>
    </row>
    <row r="28" spans="1:8" ht="19.5" customHeight="1">
      <c r="A28" s="3" t="s">
        <v>2274</v>
      </c>
      <c r="B28" s="5">
        <v>4</v>
      </c>
      <c r="C28" s="5">
        <v>89459</v>
      </c>
      <c r="D28" s="5">
        <v>257</v>
      </c>
      <c r="E28" s="5">
        <v>737</v>
      </c>
      <c r="F28" s="5">
        <v>18201</v>
      </c>
      <c r="G28" s="8">
        <v>70.8</v>
      </c>
      <c r="H28">
        <v>42.4</v>
      </c>
    </row>
    <row r="29" spans="1:8" ht="19.5" customHeight="1">
      <c r="A29" s="3" t="s">
        <v>2275</v>
      </c>
      <c r="B29" s="5">
        <v>5</v>
      </c>
      <c r="C29" s="5">
        <v>172905</v>
      </c>
      <c r="D29" s="5">
        <v>490</v>
      </c>
      <c r="E29" s="5">
        <v>1430</v>
      </c>
      <c r="F29" s="5">
        <v>31598</v>
      </c>
      <c r="G29" s="8">
        <v>64.5</v>
      </c>
      <c r="H29">
        <v>27.7</v>
      </c>
    </row>
    <row r="30" spans="1:8" ht="19.5" customHeight="1">
      <c r="A30" s="3" t="s">
        <v>1256</v>
      </c>
      <c r="B30" s="5">
        <v>3</v>
      </c>
      <c r="C30" s="5">
        <v>110689</v>
      </c>
      <c r="D30" s="5">
        <v>243</v>
      </c>
      <c r="E30" s="5">
        <v>629</v>
      </c>
      <c r="F30" s="5">
        <v>17483</v>
      </c>
      <c r="G30" s="8">
        <v>71.9</v>
      </c>
      <c r="H30">
        <v>32.6</v>
      </c>
    </row>
    <row r="31" spans="1:8" ht="19.5" customHeight="1">
      <c r="A31" s="30" t="s">
        <v>1258</v>
      </c>
      <c r="B31" s="5">
        <v>3</v>
      </c>
      <c r="C31" s="5">
        <v>239985</v>
      </c>
      <c r="D31" s="5">
        <v>547</v>
      </c>
      <c r="E31" s="5">
        <v>1662</v>
      </c>
      <c r="F31" s="5">
        <v>30328</v>
      </c>
      <c r="G31" s="8">
        <v>55.4</v>
      </c>
      <c r="H31">
        <v>30.2</v>
      </c>
    </row>
    <row r="32" spans="1:8" ht="19.5" customHeight="1">
      <c r="A32" s="3" t="s">
        <v>2276</v>
      </c>
      <c r="B32" s="5">
        <v>3</v>
      </c>
      <c r="C32" s="5">
        <v>521489</v>
      </c>
      <c r="D32" s="5">
        <v>1069</v>
      </c>
      <c r="E32" s="5">
        <v>2442</v>
      </c>
      <c r="F32" s="5">
        <v>57665</v>
      </c>
      <c r="G32" s="8">
        <v>53.9</v>
      </c>
      <c r="H32">
        <v>67.7</v>
      </c>
    </row>
    <row r="33" spans="1:8" ht="19.5" customHeight="1">
      <c r="A33" s="3" t="s">
        <v>1958</v>
      </c>
      <c r="B33" s="5">
        <v>1</v>
      </c>
      <c r="C33" s="5">
        <v>94003</v>
      </c>
      <c r="D33" s="5">
        <v>227</v>
      </c>
      <c r="E33" s="5">
        <v>611</v>
      </c>
      <c r="F33" s="5">
        <v>15524</v>
      </c>
      <c r="G33" s="8">
        <v>68.4</v>
      </c>
      <c r="H33" s="45">
        <v>35</v>
      </c>
    </row>
    <row r="34" spans="1:8" ht="19.5" customHeight="1">
      <c r="A34" s="3" t="s">
        <v>1257</v>
      </c>
      <c r="B34" s="5">
        <v>1</v>
      </c>
      <c r="C34" s="5">
        <v>101093</v>
      </c>
      <c r="D34" s="5">
        <v>259</v>
      </c>
      <c r="E34" s="5">
        <v>731</v>
      </c>
      <c r="F34" s="5">
        <v>20895</v>
      </c>
      <c r="G34" s="8">
        <v>80.7</v>
      </c>
      <c r="H34" s="45">
        <v>20</v>
      </c>
    </row>
    <row r="35" spans="1:8" ht="36" customHeight="1">
      <c r="A35" s="504" t="s">
        <v>567</v>
      </c>
      <c r="B35" s="504"/>
      <c r="C35" s="504"/>
      <c r="D35" s="504"/>
      <c r="E35" s="504"/>
      <c r="F35" s="504"/>
      <c r="G35" s="504"/>
      <c r="H35" s="504"/>
    </row>
    <row r="36" spans="1:8" ht="27" customHeight="1">
      <c r="A36" s="504" t="s">
        <v>779</v>
      </c>
      <c r="B36" s="504"/>
      <c r="C36" s="504"/>
      <c r="D36" s="504"/>
      <c r="E36" s="504"/>
      <c r="F36" s="504"/>
      <c r="G36" s="504"/>
      <c r="H36" s="504"/>
    </row>
  </sheetData>
  <mergeCells count="12">
    <mergeCell ref="H7:H11"/>
    <mergeCell ref="A35:H35"/>
    <mergeCell ref="A36:H36"/>
    <mergeCell ref="F7:G8"/>
    <mergeCell ref="B9:B11"/>
    <mergeCell ref="C9:C11"/>
    <mergeCell ref="F9:G9"/>
    <mergeCell ref="F10:F11"/>
    <mergeCell ref="A7:A11"/>
    <mergeCell ref="B7:C8"/>
    <mergeCell ref="D7:D11"/>
    <mergeCell ref="E7:E11"/>
  </mergeCells>
  <printOptions/>
  <pageMargins left="0.7874015748031497" right="0.984251968503937" top="0.7874015748031497" bottom="0.7874015748031497" header="0" footer="0"/>
  <pageSetup horizontalDpi="200" verticalDpi="200" orientation="portrait" paperSize="9" scale="95" r:id="rId1"/>
</worksheet>
</file>

<file path=xl/worksheets/sheet31.xml><?xml version="1.0" encoding="utf-8"?>
<worksheet xmlns="http://schemas.openxmlformats.org/spreadsheetml/2006/main" xmlns:r="http://schemas.openxmlformats.org/officeDocument/2006/relationships">
  <dimension ref="A3:H39"/>
  <sheetViews>
    <sheetView showGridLines="0" workbookViewId="0" topLeftCell="A7">
      <selection activeCell="M12" sqref="M12"/>
    </sheetView>
  </sheetViews>
  <sheetFormatPr defaultColWidth="9.140625" defaultRowHeight="12.75"/>
  <cols>
    <col min="1" max="1" width="22.8515625" style="10" customWidth="1"/>
    <col min="2" max="2" width="7.7109375" style="10" customWidth="1"/>
    <col min="3" max="3" width="9.57421875" style="10" customWidth="1"/>
    <col min="4" max="4" width="10.421875" style="10" customWidth="1"/>
    <col min="5" max="5" width="8.7109375" style="10" customWidth="1"/>
    <col min="6" max="6" width="7.8515625" style="10" customWidth="1"/>
    <col min="7" max="7" width="14.00390625" style="10" customWidth="1"/>
    <col min="8" max="8" width="11.28125" style="10" customWidth="1"/>
    <col min="9" max="9" width="9.00390625" style="10" customWidth="1"/>
    <col min="10" max="16384" width="9.140625" style="10" customWidth="1"/>
  </cols>
  <sheetData>
    <row r="3" ht="14.25">
      <c r="A3" s="10" t="s">
        <v>1971</v>
      </c>
    </row>
    <row r="4" ht="12.75">
      <c r="A4" s="10" t="s">
        <v>1885</v>
      </c>
    </row>
    <row r="5" ht="18" customHeight="1">
      <c r="A5" s="10" t="s">
        <v>1972</v>
      </c>
    </row>
    <row r="6" ht="15" customHeight="1">
      <c r="A6" s="10" t="s">
        <v>1886</v>
      </c>
    </row>
    <row r="7" spans="1:8" ht="22.5" customHeight="1">
      <c r="A7" s="545" t="s">
        <v>1959</v>
      </c>
      <c r="B7" s="497" t="s">
        <v>1960</v>
      </c>
      <c r="C7" s="545"/>
      <c r="D7" s="505" t="s">
        <v>1961</v>
      </c>
      <c r="E7" s="505" t="s">
        <v>1962</v>
      </c>
      <c r="F7" s="497" t="s">
        <v>1126</v>
      </c>
      <c r="G7" s="545"/>
      <c r="H7" s="497" t="s">
        <v>1963</v>
      </c>
    </row>
    <row r="8" spans="1:8" ht="18" customHeight="1">
      <c r="A8" s="519"/>
      <c r="B8" s="498"/>
      <c r="C8" s="520"/>
      <c r="D8" s="506"/>
      <c r="E8" s="506"/>
      <c r="F8" s="509"/>
      <c r="G8" s="519"/>
      <c r="H8" s="509"/>
    </row>
    <row r="9" spans="1:8" ht="27.75" customHeight="1">
      <c r="A9" s="519"/>
      <c r="B9" s="505" t="s">
        <v>1964</v>
      </c>
      <c r="C9" s="505" t="s">
        <v>1965</v>
      </c>
      <c r="D9" s="506"/>
      <c r="E9" s="506"/>
      <c r="F9" s="498" t="s">
        <v>1966</v>
      </c>
      <c r="G9" s="520"/>
      <c r="H9" s="509"/>
    </row>
    <row r="10" spans="1:8" ht="34.5" customHeight="1">
      <c r="A10" s="519"/>
      <c r="B10" s="506"/>
      <c r="C10" s="506"/>
      <c r="D10" s="506"/>
      <c r="E10" s="506"/>
      <c r="F10" s="505" t="s">
        <v>1967</v>
      </c>
      <c r="G10" s="55" t="s">
        <v>1476</v>
      </c>
      <c r="H10" s="509"/>
    </row>
    <row r="11" spans="1:8" ht="27.75" customHeight="1">
      <c r="A11" s="520"/>
      <c r="B11" s="507"/>
      <c r="C11" s="507"/>
      <c r="D11" s="507"/>
      <c r="E11" s="507"/>
      <c r="F11" s="507"/>
      <c r="G11" s="53" t="s">
        <v>1135</v>
      </c>
      <c r="H11" s="498"/>
    </row>
    <row r="12" spans="1:8" ht="27.75" customHeight="1">
      <c r="A12" s="43" t="s">
        <v>568</v>
      </c>
      <c r="B12" s="79">
        <v>3980</v>
      </c>
      <c r="C12" s="79">
        <v>19658375</v>
      </c>
      <c r="D12" s="79">
        <v>58961</v>
      </c>
      <c r="E12" s="79">
        <v>172684</v>
      </c>
      <c r="F12" s="79">
        <v>3750508</v>
      </c>
      <c r="G12" s="78">
        <v>63.6</v>
      </c>
      <c r="H12" s="87">
        <v>26.3</v>
      </c>
    </row>
    <row r="13" spans="1:8" ht="27.75" customHeight="1">
      <c r="A13" s="3" t="s">
        <v>635</v>
      </c>
      <c r="B13" s="79"/>
      <c r="C13" s="78"/>
      <c r="D13" s="79"/>
      <c r="E13" s="79"/>
      <c r="F13" s="79"/>
      <c r="G13" s="86"/>
      <c r="H13" s="48"/>
    </row>
    <row r="14" spans="1:7" ht="30" customHeight="1">
      <c r="A14" s="13" t="s">
        <v>1887</v>
      </c>
      <c r="B14" s="14"/>
      <c r="C14" s="14"/>
      <c r="D14" s="14"/>
      <c r="E14" s="14"/>
      <c r="F14" s="14"/>
      <c r="G14" s="57"/>
    </row>
    <row r="15" spans="1:7" ht="15" customHeight="1">
      <c r="A15" s="13" t="s">
        <v>1888</v>
      </c>
      <c r="B15" s="14"/>
      <c r="C15" s="14"/>
      <c r="D15" s="14"/>
      <c r="E15" s="14"/>
      <c r="F15" s="14"/>
      <c r="G15" s="57"/>
    </row>
    <row r="16" spans="1:8" ht="21" customHeight="1">
      <c r="A16" s="13" t="s">
        <v>1889</v>
      </c>
      <c r="B16" s="14">
        <v>3735</v>
      </c>
      <c r="C16" s="14">
        <v>14843692</v>
      </c>
      <c r="D16" s="14">
        <v>47091</v>
      </c>
      <c r="E16" s="14">
        <v>140237</v>
      </c>
      <c r="F16" s="14">
        <v>2957397</v>
      </c>
      <c r="G16" s="57">
        <v>62.8</v>
      </c>
      <c r="H16" s="10">
        <v>23.5</v>
      </c>
    </row>
    <row r="17" spans="1:7" ht="13.5" customHeight="1">
      <c r="A17" s="13" t="s">
        <v>1890</v>
      </c>
      <c r="B17" s="14"/>
      <c r="C17" s="14"/>
      <c r="D17" s="14"/>
      <c r="E17" s="14"/>
      <c r="F17" s="14"/>
      <c r="G17" s="57"/>
    </row>
    <row r="18" spans="1:8" ht="21" customHeight="1">
      <c r="A18" s="13" t="s">
        <v>1891</v>
      </c>
      <c r="B18" s="14">
        <v>5</v>
      </c>
      <c r="C18" s="14">
        <v>105567</v>
      </c>
      <c r="D18" s="14">
        <v>303</v>
      </c>
      <c r="E18" s="14">
        <v>915</v>
      </c>
      <c r="F18" s="14">
        <v>17945</v>
      </c>
      <c r="G18" s="57">
        <v>59.2</v>
      </c>
      <c r="H18" s="10">
        <v>32.5</v>
      </c>
    </row>
    <row r="19" spans="1:7" ht="13.5" customHeight="1">
      <c r="A19" s="13" t="s">
        <v>1892</v>
      </c>
      <c r="B19" s="14"/>
      <c r="C19" s="14"/>
      <c r="D19" s="14"/>
      <c r="E19" s="14"/>
      <c r="F19" s="14"/>
      <c r="G19" s="57"/>
    </row>
    <row r="20" spans="1:8" ht="21" customHeight="1">
      <c r="A20" s="13" t="s">
        <v>1893</v>
      </c>
      <c r="B20" s="14">
        <v>8</v>
      </c>
      <c r="C20" s="14">
        <v>81767</v>
      </c>
      <c r="D20" s="14">
        <v>315</v>
      </c>
      <c r="E20" s="14">
        <v>933</v>
      </c>
      <c r="F20" s="14">
        <v>15333</v>
      </c>
      <c r="G20" s="57">
        <v>48.7</v>
      </c>
      <c r="H20" s="10">
        <v>23.5</v>
      </c>
    </row>
    <row r="21" spans="1:7" ht="14.25" customHeight="1">
      <c r="A21" s="13" t="s">
        <v>1894</v>
      </c>
      <c r="B21" s="14"/>
      <c r="C21" s="14"/>
      <c r="D21" s="14"/>
      <c r="E21" s="14"/>
      <c r="F21" s="14"/>
      <c r="G21" s="57"/>
    </row>
    <row r="22" spans="1:8" ht="21" customHeight="1">
      <c r="A22" s="13" t="s">
        <v>1895</v>
      </c>
      <c r="B22" s="14">
        <v>158</v>
      </c>
      <c r="C22" s="14">
        <v>3962919</v>
      </c>
      <c r="D22" s="14">
        <v>9531</v>
      </c>
      <c r="E22" s="14">
        <v>26015</v>
      </c>
      <c r="F22" s="14">
        <v>655797</v>
      </c>
      <c r="G22" s="57">
        <v>68.8</v>
      </c>
      <c r="H22" s="10">
        <v>34.5</v>
      </c>
    </row>
    <row r="23" spans="1:7" ht="14.25" customHeight="1">
      <c r="A23" s="13" t="s">
        <v>1896</v>
      </c>
      <c r="B23" s="14"/>
      <c r="C23" s="14"/>
      <c r="D23" s="14"/>
      <c r="E23" s="14"/>
      <c r="F23" s="14"/>
      <c r="G23" s="57"/>
    </row>
    <row r="24" spans="1:8" ht="21" customHeight="1">
      <c r="A24" s="13" t="s">
        <v>1897</v>
      </c>
      <c r="B24" s="14">
        <v>35</v>
      </c>
      <c r="C24" s="14">
        <v>14822</v>
      </c>
      <c r="D24" s="14">
        <v>35</v>
      </c>
      <c r="E24" s="14">
        <v>166</v>
      </c>
      <c r="F24" s="14">
        <v>4602</v>
      </c>
      <c r="G24" s="57">
        <v>131.5</v>
      </c>
      <c r="H24" s="10">
        <v>42.9</v>
      </c>
    </row>
    <row r="25" spans="1:7" ht="14.25" customHeight="1">
      <c r="A25" s="13" t="s">
        <v>1898</v>
      </c>
      <c r="B25" s="14"/>
      <c r="C25" s="14"/>
      <c r="D25" s="14"/>
      <c r="E25" s="14"/>
      <c r="F25" s="14"/>
      <c r="G25" s="57"/>
    </row>
    <row r="26" spans="1:8" ht="21" customHeight="1">
      <c r="A26" s="13" t="s">
        <v>1899</v>
      </c>
      <c r="B26" s="14">
        <v>39</v>
      </c>
      <c r="C26" s="14">
        <v>649608</v>
      </c>
      <c r="D26" s="14">
        <v>1686</v>
      </c>
      <c r="E26" s="14">
        <v>4418</v>
      </c>
      <c r="F26" s="14">
        <v>99434</v>
      </c>
      <c r="G26" s="57">
        <v>59</v>
      </c>
      <c r="H26" s="10">
        <v>37.9</v>
      </c>
    </row>
    <row r="27" spans="1:7" ht="14.25" customHeight="1">
      <c r="A27" s="13" t="s">
        <v>1900</v>
      </c>
      <c r="B27" s="14"/>
      <c r="C27" s="14"/>
      <c r="D27" s="14"/>
      <c r="E27" s="14"/>
      <c r="F27" s="14"/>
      <c r="G27" s="57"/>
    </row>
    <row r="28" spans="1:7" ht="33" customHeight="1">
      <c r="A28" s="13" t="s">
        <v>1970</v>
      </c>
      <c r="B28" s="14"/>
      <c r="C28" s="14"/>
      <c r="D28" s="14"/>
      <c r="E28" s="14"/>
      <c r="F28" s="14"/>
      <c r="G28" s="57"/>
    </row>
    <row r="29" spans="1:7" ht="33" customHeight="1">
      <c r="A29" s="13" t="s">
        <v>1968</v>
      </c>
      <c r="B29" s="14"/>
      <c r="C29" s="14"/>
      <c r="D29" s="14"/>
      <c r="E29" s="14"/>
      <c r="F29" s="14"/>
      <c r="G29" s="57"/>
    </row>
    <row r="30" spans="1:8" ht="18" customHeight="1">
      <c r="A30" s="13" t="s">
        <v>1901</v>
      </c>
      <c r="B30" s="14">
        <v>616</v>
      </c>
      <c r="C30" s="14">
        <v>255049</v>
      </c>
      <c r="D30" s="14">
        <v>693</v>
      </c>
      <c r="E30" s="14">
        <v>3057</v>
      </c>
      <c r="F30" s="14">
        <v>69777</v>
      </c>
      <c r="G30" s="57">
        <v>100.7</v>
      </c>
      <c r="H30" s="10">
        <v>32.9</v>
      </c>
    </row>
    <row r="31" spans="1:8" ht="18" customHeight="1">
      <c r="A31" s="13" t="s">
        <v>1902</v>
      </c>
      <c r="B31" s="14">
        <v>1123</v>
      </c>
      <c r="C31" s="14">
        <v>696355</v>
      </c>
      <c r="D31" s="14">
        <v>1198</v>
      </c>
      <c r="E31" s="14">
        <v>6138</v>
      </c>
      <c r="F31" s="14">
        <v>162417</v>
      </c>
      <c r="G31" s="57">
        <v>135.6</v>
      </c>
      <c r="H31" s="10">
        <v>24.1</v>
      </c>
    </row>
    <row r="32" spans="1:8" ht="18" customHeight="1">
      <c r="A32" s="13" t="s">
        <v>1903</v>
      </c>
      <c r="B32" s="14">
        <v>425</v>
      </c>
      <c r="C32" s="14">
        <v>359921</v>
      </c>
      <c r="D32" s="14">
        <v>613</v>
      </c>
      <c r="E32" s="14">
        <v>2908</v>
      </c>
      <c r="F32" s="14">
        <v>78283</v>
      </c>
      <c r="G32" s="57">
        <v>127.7</v>
      </c>
      <c r="H32" s="10">
        <v>26.8</v>
      </c>
    </row>
    <row r="33" spans="1:8" ht="18" customHeight="1">
      <c r="A33" s="13" t="s">
        <v>1904</v>
      </c>
      <c r="B33" s="14">
        <v>464</v>
      </c>
      <c r="C33" s="14">
        <v>769434</v>
      </c>
      <c r="D33" s="14">
        <v>2320</v>
      </c>
      <c r="E33" s="14">
        <v>7911</v>
      </c>
      <c r="F33" s="14">
        <v>180051</v>
      </c>
      <c r="G33" s="57">
        <v>77.6</v>
      </c>
      <c r="H33" s="10">
        <v>28.2</v>
      </c>
    </row>
    <row r="34" spans="1:8" ht="18" customHeight="1">
      <c r="A34" s="13" t="s">
        <v>1905</v>
      </c>
      <c r="B34" s="14">
        <v>300</v>
      </c>
      <c r="C34" s="14">
        <v>1214756</v>
      </c>
      <c r="D34" s="14">
        <v>4438</v>
      </c>
      <c r="E34" s="14">
        <v>12926</v>
      </c>
      <c r="F34" s="14">
        <v>262370</v>
      </c>
      <c r="G34" s="57">
        <v>59.1</v>
      </c>
      <c r="H34" s="10">
        <v>21.3</v>
      </c>
    </row>
    <row r="35" spans="1:8" ht="18" customHeight="1">
      <c r="A35" s="13" t="s">
        <v>1906</v>
      </c>
      <c r="B35" s="14">
        <v>466</v>
      </c>
      <c r="C35" s="14">
        <v>3363721</v>
      </c>
      <c r="D35" s="14">
        <v>12175</v>
      </c>
      <c r="E35" s="14">
        <v>35033</v>
      </c>
      <c r="F35" s="14">
        <v>680270</v>
      </c>
      <c r="G35" s="57">
        <v>55.9</v>
      </c>
      <c r="H35" s="10">
        <v>22.1</v>
      </c>
    </row>
    <row r="36" spans="1:8" ht="18" customHeight="1">
      <c r="A36" s="13" t="s">
        <v>1907</v>
      </c>
      <c r="B36" s="14">
        <v>284</v>
      </c>
      <c r="C36" s="14">
        <v>3509055</v>
      </c>
      <c r="D36" s="14">
        <v>12372</v>
      </c>
      <c r="E36" s="14">
        <v>34608</v>
      </c>
      <c r="F36" s="14">
        <v>689594</v>
      </c>
      <c r="G36" s="57">
        <v>55.7</v>
      </c>
      <c r="H36" s="10">
        <v>23.4</v>
      </c>
    </row>
    <row r="37" spans="1:8" ht="18" customHeight="1">
      <c r="A37" s="13" t="s">
        <v>1973</v>
      </c>
      <c r="B37" s="14">
        <v>302</v>
      </c>
      <c r="C37" s="14">
        <v>9490084</v>
      </c>
      <c r="D37" s="14">
        <v>25152</v>
      </c>
      <c r="E37" s="14">
        <v>70103</v>
      </c>
      <c r="F37" s="14">
        <v>1627746</v>
      </c>
      <c r="G37" s="57">
        <v>64.7</v>
      </c>
      <c r="H37" s="10">
        <v>29.3</v>
      </c>
    </row>
    <row r="38" spans="1:8" ht="47.25" customHeight="1">
      <c r="A38" s="432" t="s">
        <v>504</v>
      </c>
      <c r="B38" s="432"/>
      <c r="C38" s="432"/>
      <c r="D38" s="432"/>
      <c r="E38" s="432"/>
      <c r="F38" s="432"/>
      <c r="G38" s="432"/>
      <c r="H38" s="432"/>
    </row>
    <row r="39" spans="1:8" ht="35.25" customHeight="1">
      <c r="A39" s="432" t="s">
        <v>779</v>
      </c>
      <c r="B39" s="432"/>
      <c r="C39" s="432"/>
      <c r="D39" s="432"/>
      <c r="E39" s="432"/>
      <c r="F39" s="432"/>
      <c r="G39" s="432"/>
      <c r="H39" s="432"/>
    </row>
  </sheetData>
  <mergeCells count="12">
    <mergeCell ref="A38:H38"/>
    <mergeCell ref="A39:H39"/>
    <mergeCell ref="F7:G8"/>
    <mergeCell ref="H7:H11"/>
    <mergeCell ref="B9:B11"/>
    <mergeCell ref="C9:C11"/>
    <mergeCell ref="F9:G9"/>
    <mergeCell ref="F10:F11"/>
    <mergeCell ref="A7:A11"/>
    <mergeCell ref="B7:C8"/>
    <mergeCell ref="D7:D11"/>
    <mergeCell ref="E7:E11"/>
  </mergeCells>
  <printOptions/>
  <pageMargins left="0.984251968503937" right="0.7874015748031497" top="0.7874015748031497" bottom="0.7874015748031497" header="0.5118110236220472" footer="0.5118110236220472"/>
  <pageSetup horizontalDpi="600" verticalDpi="600" orientation="portrait" paperSize="9" scale="95" r:id="rId1"/>
</worksheet>
</file>

<file path=xl/worksheets/sheet32.xml><?xml version="1.0" encoding="utf-8"?>
<worksheet xmlns="http://schemas.openxmlformats.org/spreadsheetml/2006/main" xmlns:r="http://schemas.openxmlformats.org/officeDocument/2006/relationships">
  <dimension ref="A3:H35"/>
  <sheetViews>
    <sheetView showGridLines="0" workbookViewId="0" topLeftCell="A1">
      <selection activeCell="L32" sqref="L32"/>
    </sheetView>
  </sheetViews>
  <sheetFormatPr defaultColWidth="9.140625" defaultRowHeight="12.75"/>
  <cols>
    <col min="1" max="1" width="23.7109375" style="10" customWidth="1"/>
    <col min="2" max="2" width="7.28125" style="10" customWidth="1"/>
    <col min="3" max="4" width="10.421875" style="10" customWidth="1"/>
    <col min="5" max="5" width="8.57421875" style="10" customWidth="1"/>
    <col min="6" max="6" width="9.28125" style="10" customWidth="1"/>
    <col min="7" max="7" width="12.57421875" style="10" customWidth="1"/>
    <col min="8" max="8" width="11.140625" style="10" customWidth="1"/>
    <col min="9" max="16384" width="9.140625" style="10" customWidth="1"/>
  </cols>
  <sheetData>
    <row r="3" ht="19.5" customHeight="1">
      <c r="A3" s="10" t="s">
        <v>866</v>
      </c>
    </row>
    <row r="4" ht="19.5" customHeight="1">
      <c r="A4" s="10" t="s">
        <v>1908</v>
      </c>
    </row>
    <row r="5" ht="16.5" customHeight="1">
      <c r="A5" s="10" t="s">
        <v>1969</v>
      </c>
    </row>
    <row r="6" ht="19.5" customHeight="1">
      <c r="A6" s="10" t="s">
        <v>1909</v>
      </c>
    </row>
    <row r="7" spans="1:8" ht="12.75">
      <c r="A7" s="545" t="s">
        <v>1765</v>
      </c>
      <c r="B7" s="497" t="s">
        <v>860</v>
      </c>
      <c r="C7" s="545"/>
      <c r="D7" s="505" t="s">
        <v>505</v>
      </c>
      <c r="E7" s="505" t="s">
        <v>1767</v>
      </c>
      <c r="F7" s="497" t="s">
        <v>1126</v>
      </c>
      <c r="G7" s="545"/>
      <c r="H7" s="497" t="s">
        <v>861</v>
      </c>
    </row>
    <row r="8" spans="1:8" ht="17.25" customHeight="1">
      <c r="A8" s="519"/>
      <c r="B8" s="498"/>
      <c r="C8" s="520"/>
      <c r="D8" s="506"/>
      <c r="E8" s="506"/>
      <c r="F8" s="509"/>
      <c r="G8" s="519"/>
      <c r="H8" s="509"/>
    </row>
    <row r="9" spans="1:8" ht="27.75" customHeight="1">
      <c r="A9" s="519"/>
      <c r="B9" s="505" t="s">
        <v>1756</v>
      </c>
      <c r="C9" s="505" t="s">
        <v>862</v>
      </c>
      <c r="D9" s="506"/>
      <c r="E9" s="506"/>
      <c r="F9" s="498" t="s">
        <v>863</v>
      </c>
      <c r="G9" s="520"/>
      <c r="H9" s="509"/>
    </row>
    <row r="10" spans="1:8" ht="27.75" customHeight="1">
      <c r="A10" s="519"/>
      <c r="B10" s="506"/>
      <c r="C10" s="506"/>
      <c r="D10" s="506"/>
      <c r="E10" s="506"/>
      <c r="F10" s="505" t="s">
        <v>1758</v>
      </c>
      <c r="G10" s="55" t="s">
        <v>1476</v>
      </c>
      <c r="H10" s="509"/>
    </row>
    <row r="11" spans="1:8" ht="22.5" customHeight="1">
      <c r="A11" s="520"/>
      <c r="B11" s="507"/>
      <c r="C11" s="507"/>
      <c r="D11" s="507"/>
      <c r="E11" s="507"/>
      <c r="F11" s="507"/>
      <c r="G11" s="53" t="s">
        <v>1135</v>
      </c>
      <c r="H11" s="498"/>
    </row>
    <row r="12" spans="1:8" ht="37.5" customHeight="1">
      <c r="A12" s="18" t="s">
        <v>864</v>
      </c>
      <c r="B12" s="20">
        <v>63255</v>
      </c>
      <c r="C12" s="20">
        <v>46585101</v>
      </c>
      <c r="D12" s="20">
        <v>67842</v>
      </c>
      <c r="E12" s="20">
        <v>384813</v>
      </c>
      <c r="F12" s="20">
        <v>9802918</v>
      </c>
      <c r="G12" s="56">
        <v>144.5</v>
      </c>
      <c r="H12" s="10">
        <v>73.6</v>
      </c>
    </row>
    <row r="13" spans="1:7" ht="19.5" customHeight="1">
      <c r="A13" s="13" t="s">
        <v>635</v>
      </c>
      <c r="B13" s="14"/>
      <c r="C13" s="14"/>
      <c r="D13" s="14"/>
      <c r="E13" s="14"/>
      <c r="F13" s="14"/>
      <c r="G13" s="57"/>
    </row>
    <row r="14" spans="1:7" ht="27" customHeight="1">
      <c r="A14" s="13" t="s">
        <v>1910</v>
      </c>
      <c r="B14" s="14"/>
      <c r="C14" s="14"/>
      <c r="D14" s="14"/>
      <c r="E14" s="14"/>
      <c r="F14" s="14"/>
      <c r="G14" s="57"/>
    </row>
    <row r="15" spans="1:7" ht="14.25" customHeight="1">
      <c r="A15" s="13" t="s">
        <v>1911</v>
      </c>
      <c r="B15" s="14"/>
      <c r="C15" s="14"/>
      <c r="D15" s="14"/>
      <c r="E15" s="14"/>
      <c r="F15" s="14"/>
      <c r="G15" s="57"/>
    </row>
    <row r="16" spans="1:8" ht="18" customHeight="1">
      <c r="A16" s="13" t="s">
        <v>2264</v>
      </c>
      <c r="B16" s="14">
        <v>15030</v>
      </c>
      <c r="C16" s="14">
        <v>8875856</v>
      </c>
      <c r="D16" s="14">
        <v>15100</v>
      </c>
      <c r="E16" s="14">
        <v>75725</v>
      </c>
      <c r="F16" s="14">
        <v>1806666</v>
      </c>
      <c r="G16" s="57">
        <v>119.6</v>
      </c>
      <c r="H16" s="10">
        <v>63.8</v>
      </c>
    </row>
    <row r="17" spans="1:8" ht="18" customHeight="1">
      <c r="A17" s="13" t="s">
        <v>2265</v>
      </c>
      <c r="B17" s="14">
        <v>45395</v>
      </c>
      <c r="C17" s="14">
        <v>33977136</v>
      </c>
      <c r="D17" s="14">
        <v>46192</v>
      </c>
      <c r="E17" s="14">
        <v>278112</v>
      </c>
      <c r="F17" s="14">
        <v>7190205</v>
      </c>
      <c r="G17" s="57">
        <v>155.7</v>
      </c>
      <c r="H17" s="10">
        <v>75.2</v>
      </c>
    </row>
    <row r="18" spans="1:8" ht="18" customHeight="1">
      <c r="A18" s="13" t="s">
        <v>2266</v>
      </c>
      <c r="B18" s="14">
        <v>2616</v>
      </c>
      <c r="C18" s="14">
        <v>2768767</v>
      </c>
      <c r="D18" s="14">
        <v>3533</v>
      </c>
      <c r="E18" s="14">
        <v>21054</v>
      </c>
      <c r="F18" s="14">
        <v>595127</v>
      </c>
      <c r="G18" s="57">
        <v>168.4</v>
      </c>
      <c r="H18" s="10">
        <v>97.9</v>
      </c>
    </row>
    <row r="19" spans="1:8" ht="18" customHeight="1">
      <c r="A19" s="13" t="s">
        <v>2267</v>
      </c>
      <c r="B19" s="14">
        <v>193</v>
      </c>
      <c r="C19" s="14">
        <v>722481</v>
      </c>
      <c r="D19" s="14">
        <v>2195</v>
      </c>
      <c r="E19" s="14">
        <v>7146</v>
      </c>
      <c r="F19" s="14">
        <v>159336</v>
      </c>
      <c r="G19" s="57">
        <v>72.6</v>
      </c>
      <c r="H19" s="10">
        <v>44.6</v>
      </c>
    </row>
    <row r="20" spans="1:8" ht="18" customHeight="1">
      <c r="A20" s="13" t="s">
        <v>2268</v>
      </c>
      <c r="B20" s="14">
        <v>13</v>
      </c>
      <c r="C20" s="14">
        <v>140413</v>
      </c>
      <c r="D20" s="14">
        <v>512</v>
      </c>
      <c r="E20" s="14">
        <v>1773</v>
      </c>
      <c r="F20" s="14">
        <v>31639</v>
      </c>
      <c r="G20" s="57">
        <v>61.8</v>
      </c>
      <c r="H20" s="24">
        <v>20</v>
      </c>
    </row>
    <row r="21" spans="1:8" ht="18" customHeight="1">
      <c r="A21" s="13" t="s">
        <v>2269</v>
      </c>
      <c r="B21" s="14">
        <v>4</v>
      </c>
      <c r="C21" s="14">
        <v>43459</v>
      </c>
      <c r="D21" s="14">
        <v>117</v>
      </c>
      <c r="E21" s="14">
        <v>386</v>
      </c>
      <c r="F21" s="14">
        <v>8044</v>
      </c>
      <c r="G21" s="57">
        <v>68.8</v>
      </c>
      <c r="H21" s="24">
        <v>16.4</v>
      </c>
    </row>
    <row r="22" spans="1:8" ht="18" customHeight="1">
      <c r="A22" s="13" t="s">
        <v>2270</v>
      </c>
      <c r="B22" s="14">
        <v>3</v>
      </c>
      <c r="C22" s="14">
        <v>46722</v>
      </c>
      <c r="D22" s="14">
        <v>151</v>
      </c>
      <c r="E22" s="14">
        <v>484</v>
      </c>
      <c r="F22" s="14">
        <v>9288</v>
      </c>
      <c r="G22" s="57">
        <v>61.5</v>
      </c>
      <c r="H22" s="24">
        <v>24.1</v>
      </c>
    </row>
    <row r="23" spans="1:8" ht="18" customHeight="1">
      <c r="A23" s="13" t="s">
        <v>2271</v>
      </c>
      <c r="B23" s="14">
        <v>1</v>
      </c>
      <c r="C23" s="14">
        <v>10267</v>
      </c>
      <c r="D23" s="14">
        <v>42</v>
      </c>
      <c r="E23" s="14">
        <v>133</v>
      </c>
      <c r="F23" s="14">
        <v>2613</v>
      </c>
      <c r="G23" s="57">
        <v>62.2</v>
      </c>
      <c r="H23" s="24">
        <v>18</v>
      </c>
    </row>
    <row r="24" spans="1:7" ht="18" customHeight="1">
      <c r="A24" s="13" t="s">
        <v>1970</v>
      </c>
      <c r="B24" s="14"/>
      <c r="C24" s="14"/>
      <c r="D24" s="14"/>
      <c r="E24" s="14"/>
      <c r="F24" s="14"/>
      <c r="G24" s="57"/>
    </row>
    <row r="25" spans="1:7" ht="18" customHeight="1">
      <c r="A25" s="13" t="s">
        <v>867</v>
      </c>
      <c r="B25" s="14"/>
      <c r="C25" s="14"/>
      <c r="D25" s="14"/>
      <c r="E25" s="14"/>
      <c r="F25" s="14"/>
      <c r="G25" s="57"/>
    </row>
    <row r="26" spans="1:8" ht="18" customHeight="1">
      <c r="A26" s="13" t="s">
        <v>1912</v>
      </c>
      <c r="B26" s="14">
        <v>10387</v>
      </c>
      <c r="C26" s="14">
        <v>4002255</v>
      </c>
      <c r="D26" s="14">
        <v>10432</v>
      </c>
      <c r="E26" s="14">
        <v>49266</v>
      </c>
      <c r="F26" s="14">
        <v>1043078</v>
      </c>
      <c r="G26" s="57">
        <v>100</v>
      </c>
      <c r="H26" s="10">
        <v>57.5</v>
      </c>
    </row>
    <row r="27" spans="1:8" ht="18" customHeight="1">
      <c r="A27" s="13" t="s">
        <v>1325</v>
      </c>
      <c r="B27" s="14">
        <v>29667</v>
      </c>
      <c r="C27" s="14">
        <v>18797114</v>
      </c>
      <c r="D27" s="14">
        <v>29788</v>
      </c>
      <c r="E27" s="14">
        <v>169584</v>
      </c>
      <c r="F27" s="14">
        <v>3994622</v>
      </c>
      <c r="G27" s="57">
        <v>134.1</v>
      </c>
      <c r="H27" s="10">
        <v>77.6</v>
      </c>
    </row>
    <row r="28" spans="1:8" ht="18" customHeight="1">
      <c r="A28" s="13" t="s">
        <v>1903</v>
      </c>
      <c r="B28" s="14">
        <v>17144</v>
      </c>
      <c r="C28" s="14">
        <v>14728353</v>
      </c>
      <c r="D28" s="14">
        <v>17397</v>
      </c>
      <c r="E28" s="14">
        <v>109377</v>
      </c>
      <c r="F28" s="14">
        <v>2984322</v>
      </c>
      <c r="G28" s="57">
        <v>171.5</v>
      </c>
      <c r="H28" s="10">
        <v>75</v>
      </c>
    </row>
    <row r="29" spans="1:8" ht="18" customHeight="1">
      <c r="A29" s="13" t="s">
        <v>1326</v>
      </c>
      <c r="B29" s="14">
        <v>5847</v>
      </c>
      <c r="C29" s="14">
        <v>7737074</v>
      </c>
      <c r="D29" s="14">
        <v>6822</v>
      </c>
      <c r="E29" s="14">
        <v>45360</v>
      </c>
      <c r="F29" s="14">
        <v>1519447</v>
      </c>
      <c r="G29" s="57">
        <v>222.7</v>
      </c>
      <c r="H29" s="10">
        <v>76.2</v>
      </c>
    </row>
    <row r="30" spans="1:8" ht="18" customHeight="1">
      <c r="A30" s="13" t="s">
        <v>1327</v>
      </c>
      <c r="B30" s="14">
        <v>117</v>
      </c>
      <c r="C30" s="14">
        <v>445153</v>
      </c>
      <c r="D30" s="14">
        <v>673</v>
      </c>
      <c r="E30" s="14">
        <v>2517</v>
      </c>
      <c r="F30" s="14">
        <v>81024</v>
      </c>
      <c r="G30" s="57">
        <v>120.4</v>
      </c>
      <c r="H30" s="10">
        <v>49.2</v>
      </c>
    </row>
    <row r="31" spans="1:8" ht="18" customHeight="1">
      <c r="A31" s="13" t="s">
        <v>1906</v>
      </c>
      <c r="B31" s="14">
        <v>63</v>
      </c>
      <c r="C31" s="14">
        <v>443309</v>
      </c>
      <c r="D31" s="14">
        <v>1206</v>
      </c>
      <c r="E31" s="14">
        <v>3839</v>
      </c>
      <c r="F31" s="14">
        <v>87935</v>
      </c>
      <c r="G31" s="57">
        <v>72.9</v>
      </c>
      <c r="H31" s="10">
        <v>34.5</v>
      </c>
    </row>
    <row r="32" spans="1:8" ht="18" customHeight="1">
      <c r="A32" s="13" t="s">
        <v>1328</v>
      </c>
      <c r="B32" s="14">
        <v>21</v>
      </c>
      <c r="C32" s="14">
        <v>251067</v>
      </c>
      <c r="D32" s="14">
        <v>877</v>
      </c>
      <c r="E32" s="14">
        <v>2846</v>
      </c>
      <c r="F32" s="14">
        <v>52212</v>
      </c>
      <c r="G32" s="57">
        <v>59.5</v>
      </c>
      <c r="H32" s="10">
        <v>15.7</v>
      </c>
    </row>
    <row r="33" spans="1:8" ht="18" customHeight="1">
      <c r="A33" s="13" t="s">
        <v>865</v>
      </c>
      <c r="B33" s="14">
        <v>9</v>
      </c>
      <c r="C33" s="14">
        <v>180776</v>
      </c>
      <c r="D33" s="14">
        <v>647</v>
      </c>
      <c r="E33" s="14">
        <v>2024</v>
      </c>
      <c r="F33" s="14">
        <v>40278</v>
      </c>
      <c r="G33" s="57">
        <v>62.3</v>
      </c>
      <c r="H33" s="10">
        <v>19.8</v>
      </c>
    </row>
    <row r="34" spans="1:8" ht="47.25" customHeight="1">
      <c r="A34" s="432" t="s">
        <v>504</v>
      </c>
      <c r="B34" s="432"/>
      <c r="C34" s="432"/>
      <c r="D34" s="432"/>
      <c r="E34" s="432"/>
      <c r="F34" s="432"/>
      <c r="G34" s="432"/>
      <c r="H34" s="432"/>
    </row>
    <row r="35" spans="1:8" ht="29.25" customHeight="1">
      <c r="A35" s="432" t="s">
        <v>779</v>
      </c>
      <c r="B35" s="432"/>
      <c r="C35" s="432"/>
      <c r="D35" s="432"/>
      <c r="E35" s="432"/>
      <c r="F35" s="432"/>
      <c r="G35" s="432"/>
      <c r="H35" s="432"/>
    </row>
  </sheetData>
  <mergeCells count="12">
    <mergeCell ref="A34:H34"/>
    <mergeCell ref="A35:H35"/>
    <mergeCell ref="F7:G8"/>
    <mergeCell ref="H7:H11"/>
    <mergeCell ref="B9:B11"/>
    <mergeCell ref="C9:C11"/>
    <mergeCell ref="F9:G9"/>
    <mergeCell ref="F10:F11"/>
    <mergeCell ref="A7:A11"/>
    <mergeCell ref="B7:C8"/>
    <mergeCell ref="D7:D11"/>
    <mergeCell ref="E7:E11"/>
  </mergeCells>
  <printOptions/>
  <pageMargins left="0.7874015748031497" right="0.984251968503937" top="0.7874015748031497" bottom="0.7874015748031497" header="0" footer="0"/>
  <pageSetup horizontalDpi="600" verticalDpi="600" orientation="portrait" paperSize="9" scale="90" r:id="rId1"/>
</worksheet>
</file>

<file path=xl/worksheets/sheet33.xml><?xml version="1.0" encoding="utf-8"?>
<worksheet xmlns="http://schemas.openxmlformats.org/spreadsheetml/2006/main" xmlns:r="http://schemas.openxmlformats.org/officeDocument/2006/relationships">
  <dimension ref="A3:M40"/>
  <sheetViews>
    <sheetView showGridLines="0" workbookViewId="0" topLeftCell="A7">
      <selection activeCell="N26" sqref="N26"/>
    </sheetView>
  </sheetViews>
  <sheetFormatPr defaultColWidth="9.140625" defaultRowHeight="12.75"/>
  <cols>
    <col min="1" max="1" width="21.421875" style="10" customWidth="1"/>
    <col min="2" max="2" width="3.140625" style="10" customWidth="1"/>
    <col min="3" max="4" width="9.140625" style="10" customWidth="1"/>
    <col min="5" max="6" width="9.28125" style="10" customWidth="1"/>
    <col min="7" max="7" width="8.7109375" style="10" customWidth="1"/>
    <col min="8" max="9" width="8.28125" style="10" customWidth="1"/>
    <col min="10" max="10" width="7.8515625" style="10" customWidth="1"/>
    <col min="11" max="16384" width="9.140625" style="10" customWidth="1"/>
  </cols>
  <sheetData>
    <row r="3" ht="18" customHeight="1">
      <c r="A3" s="10" t="s">
        <v>877</v>
      </c>
    </row>
    <row r="4" ht="15" customHeight="1">
      <c r="A4" s="10" t="s">
        <v>1329</v>
      </c>
    </row>
    <row r="5" ht="14.25" customHeight="1">
      <c r="A5" s="10" t="s">
        <v>875</v>
      </c>
    </row>
    <row r="6" spans="1:13" ht="19.5" customHeight="1">
      <c r="A6" s="11" t="s">
        <v>1330</v>
      </c>
      <c r="B6" s="11"/>
      <c r="C6" s="11"/>
      <c r="D6" s="11"/>
      <c r="E6" s="11"/>
      <c r="F6" s="11"/>
      <c r="G6" s="11"/>
      <c r="H6" s="11"/>
      <c r="I6" s="11"/>
      <c r="J6" s="11"/>
      <c r="K6" s="11"/>
      <c r="L6" s="11"/>
      <c r="M6" s="11"/>
    </row>
    <row r="7" spans="1:13" ht="18" customHeight="1">
      <c r="A7" s="22" t="s">
        <v>751</v>
      </c>
      <c r="B7" s="18"/>
      <c r="C7" s="505" t="s">
        <v>870</v>
      </c>
      <c r="D7" s="549" t="s">
        <v>878</v>
      </c>
      <c r="E7" s="499"/>
      <c r="F7" s="499"/>
      <c r="G7" s="499"/>
      <c r="H7" s="499"/>
      <c r="I7" s="499"/>
      <c r="J7" s="499"/>
      <c r="K7" s="499"/>
      <c r="L7" s="499"/>
      <c r="M7" s="499"/>
    </row>
    <row r="8" spans="1:13" ht="12.75">
      <c r="A8" s="23" t="s">
        <v>1927</v>
      </c>
      <c r="B8" s="13"/>
      <c r="C8" s="506"/>
      <c r="D8" s="550"/>
      <c r="E8" s="551"/>
      <c r="F8" s="551"/>
      <c r="G8" s="551"/>
      <c r="H8" s="551"/>
      <c r="I8" s="551"/>
      <c r="J8" s="551"/>
      <c r="K8" s="551"/>
      <c r="L8" s="551"/>
      <c r="M8" s="551"/>
    </row>
    <row r="9" spans="1:13" ht="15" customHeight="1">
      <c r="A9" s="23" t="s">
        <v>1331</v>
      </c>
      <c r="B9" s="13"/>
      <c r="C9" s="506"/>
      <c r="D9" s="552"/>
      <c r="E9" s="553"/>
      <c r="F9" s="553"/>
      <c r="G9" s="553"/>
      <c r="H9" s="553"/>
      <c r="I9" s="553"/>
      <c r="J9" s="553"/>
      <c r="K9" s="553"/>
      <c r="L9" s="553"/>
      <c r="M9" s="553"/>
    </row>
    <row r="10" spans="1:13" ht="13.5" customHeight="1">
      <c r="A10" s="23" t="s">
        <v>871</v>
      </c>
      <c r="B10" s="13"/>
      <c r="C10" s="506"/>
      <c r="D10" s="546" t="s">
        <v>1332</v>
      </c>
      <c r="E10" s="546" t="s">
        <v>1333</v>
      </c>
      <c r="F10" s="546" t="s">
        <v>1334</v>
      </c>
      <c r="G10" s="546" t="s">
        <v>1335</v>
      </c>
      <c r="H10" s="546" t="s">
        <v>1336</v>
      </c>
      <c r="I10" s="546" t="s">
        <v>1337</v>
      </c>
      <c r="J10" s="546" t="s">
        <v>1338</v>
      </c>
      <c r="K10" s="546" t="s">
        <v>1339</v>
      </c>
      <c r="L10" s="546" t="s">
        <v>1340</v>
      </c>
      <c r="M10" s="510" t="s">
        <v>872</v>
      </c>
    </row>
    <row r="11" spans="1:13" ht="14.25" customHeight="1">
      <c r="A11" s="23" t="s">
        <v>868</v>
      </c>
      <c r="B11" s="13"/>
      <c r="C11" s="506"/>
      <c r="D11" s="547"/>
      <c r="E11" s="547"/>
      <c r="F11" s="547"/>
      <c r="G11" s="547"/>
      <c r="H11" s="547"/>
      <c r="I11" s="547"/>
      <c r="J11" s="547"/>
      <c r="K11" s="547"/>
      <c r="L11" s="547"/>
      <c r="M11" s="510"/>
    </row>
    <row r="12" spans="1:13" ht="15" customHeight="1">
      <c r="A12" s="11" t="s">
        <v>876</v>
      </c>
      <c r="B12" s="19"/>
      <c r="C12" s="507"/>
      <c r="D12" s="548"/>
      <c r="E12" s="548"/>
      <c r="F12" s="548"/>
      <c r="G12" s="548"/>
      <c r="H12" s="548"/>
      <c r="I12" s="548"/>
      <c r="J12" s="548"/>
      <c r="K12" s="548"/>
      <c r="L12" s="548"/>
      <c r="M12" s="511"/>
    </row>
    <row r="13" spans="1:13" ht="33" customHeight="1">
      <c r="A13" s="10" t="s">
        <v>873</v>
      </c>
      <c r="B13" s="13" t="s">
        <v>1509</v>
      </c>
      <c r="C13" s="14">
        <v>3980</v>
      </c>
      <c r="D13" s="14">
        <v>51</v>
      </c>
      <c r="E13" s="14">
        <v>652</v>
      </c>
      <c r="F13" s="14">
        <v>1469</v>
      </c>
      <c r="G13" s="14">
        <v>771</v>
      </c>
      <c r="H13" s="14">
        <v>322</v>
      </c>
      <c r="I13" s="14">
        <v>124</v>
      </c>
      <c r="J13" s="14">
        <v>168</v>
      </c>
      <c r="K13" s="14">
        <v>118</v>
      </c>
      <c r="L13" s="14">
        <v>54</v>
      </c>
      <c r="M13" s="10">
        <v>251</v>
      </c>
    </row>
    <row r="14" spans="1:13" ht="12.75">
      <c r="A14" s="10" t="s">
        <v>635</v>
      </c>
      <c r="B14" s="13" t="s">
        <v>1511</v>
      </c>
      <c r="C14" s="14">
        <v>19658375</v>
      </c>
      <c r="D14" s="14">
        <v>147358</v>
      </c>
      <c r="E14" s="14">
        <v>1868913</v>
      </c>
      <c r="F14" s="14">
        <v>6964556</v>
      </c>
      <c r="G14" s="14">
        <v>4710907</v>
      </c>
      <c r="H14" s="14">
        <v>2023699</v>
      </c>
      <c r="I14" s="14">
        <v>1139023</v>
      </c>
      <c r="J14" s="14">
        <v>1002498</v>
      </c>
      <c r="K14" s="14">
        <v>468404</v>
      </c>
      <c r="L14" s="14">
        <v>245181</v>
      </c>
      <c r="M14" s="10">
        <v>1087836</v>
      </c>
    </row>
    <row r="15" spans="1:12" ht="21.75" customHeight="1">
      <c r="A15" s="10" t="s">
        <v>869</v>
      </c>
      <c r="B15" s="13"/>
      <c r="C15" s="14"/>
      <c r="D15" s="14"/>
      <c r="E15" s="14"/>
      <c r="F15" s="14"/>
      <c r="G15" s="14"/>
      <c r="H15" s="14"/>
      <c r="I15" s="14"/>
      <c r="J15" s="14"/>
      <c r="K15" s="14"/>
      <c r="L15" s="14"/>
    </row>
    <row r="16" spans="1:12" ht="18" customHeight="1">
      <c r="A16" s="10" t="s">
        <v>867</v>
      </c>
      <c r="B16" s="13"/>
      <c r="C16" s="14"/>
      <c r="D16" s="14"/>
      <c r="E16" s="14"/>
      <c r="F16" s="14"/>
      <c r="G16" s="14"/>
      <c r="H16" s="14"/>
      <c r="I16" s="14"/>
      <c r="J16" s="14"/>
      <c r="K16" s="14"/>
      <c r="L16" s="14"/>
    </row>
    <row r="17" spans="1:13" ht="18" customHeight="1">
      <c r="A17" s="10" t="s">
        <v>1341</v>
      </c>
      <c r="B17" s="13" t="s">
        <v>1509</v>
      </c>
      <c r="C17" s="14">
        <v>616</v>
      </c>
      <c r="D17" s="14">
        <v>5</v>
      </c>
      <c r="E17" s="14">
        <v>87</v>
      </c>
      <c r="F17" s="14">
        <v>166</v>
      </c>
      <c r="G17" s="14">
        <v>110</v>
      </c>
      <c r="H17" s="14">
        <v>85</v>
      </c>
      <c r="I17" s="14">
        <v>27</v>
      </c>
      <c r="J17" s="14">
        <v>19</v>
      </c>
      <c r="K17" s="14">
        <v>36</v>
      </c>
      <c r="L17" s="14">
        <v>2</v>
      </c>
      <c r="M17" s="10">
        <v>79</v>
      </c>
    </row>
    <row r="18" spans="2:13" ht="18" customHeight="1">
      <c r="B18" s="13" t="s">
        <v>1511</v>
      </c>
      <c r="C18" s="14">
        <v>255049</v>
      </c>
      <c r="D18" s="14">
        <v>1340</v>
      </c>
      <c r="E18" s="14">
        <v>34064</v>
      </c>
      <c r="F18" s="14">
        <v>71917</v>
      </c>
      <c r="G18" s="14">
        <v>44388</v>
      </c>
      <c r="H18" s="14">
        <v>36319</v>
      </c>
      <c r="I18" s="14">
        <v>12221</v>
      </c>
      <c r="J18" s="14">
        <v>8254</v>
      </c>
      <c r="K18" s="14">
        <v>14157</v>
      </c>
      <c r="L18" s="14">
        <v>823</v>
      </c>
      <c r="M18" s="10">
        <v>31566</v>
      </c>
    </row>
    <row r="19" spans="1:13" ht="18" customHeight="1">
      <c r="A19" s="10" t="s">
        <v>1342</v>
      </c>
      <c r="B19" s="13" t="s">
        <v>1509</v>
      </c>
      <c r="C19" s="14">
        <v>1548</v>
      </c>
      <c r="D19" s="14">
        <v>25</v>
      </c>
      <c r="E19" s="14">
        <v>289</v>
      </c>
      <c r="F19" s="14">
        <v>589</v>
      </c>
      <c r="G19" s="14">
        <v>297</v>
      </c>
      <c r="H19" s="14">
        <v>61</v>
      </c>
      <c r="I19" s="14">
        <v>44</v>
      </c>
      <c r="J19" s="14">
        <v>81</v>
      </c>
      <c r="K19" s="14">
        <v>47</v>
      </c>
      <c r="L19" s="14">
        <v>29</v>
      </c>
      <c r="M19" s="10">
        <v>86</v>
      </c>
    </row>
    <row r="20" spans="2:13" ht="18" customHeight="1">
      <c r="B20" s="13" t="s">
        <v>1511</v>
      </c>
      <c r="C20" s="14">
        <v>1056276</v>
      </c>
      <c r="D20" s="14">
        <v>17576</v>
      </c>
      <c r="E20" s="14">
        <v>188046</v>
      </c>
      <c r="F20" s="14">
        <v>407744</v>
      </c>
      <c r="G20" s="14">
        <v>211752</v>
      </c>
      <c r="H20" s="14">
        <v>43500</v>
      </c>
      <c r="I20" s="14">
        <v>29308</v>
      </c>
      <c r="J20" s="14">
        <v>49499</v>
      </c>
      <c r="K20" s="14">
        <v>27668</v>
      </c>
      <c r="L20" s="14">
        <v>19741</v>
      </c>
      <c r="M20" s="10">
        <v>61442</v>
      </c>
    </row>
    <row r="21" spans="1:13" ht="18" customHeight="1">
      <c r="A21" s="10" t="s">
        <v>1343</v>
      </c>
      <c r="B21" s="13" t="s">
        <v>1509</v>
      </c>
      <c r="C21" s="14">
        <v>236</v>
      </c>
      <c r="D21" s="14">
        <v>2</v>
      </c>
      <c r="E21" s="14">
        <v>43</v>
      </c>
      <c r="F21" s="14">
        <v>78</v>
      </c>
      <c r="G21" s="14">
        <v>57</v>
      </c>
      <c r="H21" s="14">
        <v>16</v>
      </c>
      <c r="I21" s="14">
        <v>6</v>
      </c>
      <c r="J21" s="14">
        <v>16</v>
      </c>
      <c r="K21" s="14">
        <v>4</v>
      </c>
      <c r="L21" s="14">
        <v>1</v>
      </c>
      <c r="M21" s="10">
        <v>13</v>
      </c>
    </row>
    <row r="22" spans="2:13" ht="18" customHeight="1">
      <c r="B22" s="13" t="s">
        <v>1511</v>
      </c>
      <c r="C22" s="14">
        <v>279798</v>
      </c>
      <c r="D22" s="14">
        <v>2476</v>
      </c>
      <c r="E22" s="14">
        <v>49683</v>
      </c>
      <c r="F22" s="14">
        <v>92655</v>
      </c>
      <c r="G22" s="14">
        <v>66119</v>
      </c>
      <c r="H22" s="14">
        <v>20449</v>
      </c>
      <c r="I22" s="14">
        <v>7679</v>
      </c>
      <c r="J22" s="14">
        <v>19764</v>
      </c>
      <c r="K22" s="14">
        <v>4746</v>
      </c>
      <c r="L22" s="14">
        <v>1422</v>
      </c>
      <c r="M22" s="10">
        <v>14805</v>
      </c>
    </row>
    <row r="23" spans="1:13" ht="18" customHeight="1">
      <c r="A23" s="10" t="s">
        <v>1344</v>
      </c>
      <c r="B23" s="13" t="s">
        <v>1509</v>
      </c>
      <c r="C23" s="14">
        <v>101</v>
      </c>
      <c r="D23" s="14">
        <v>3</v>
      </c>
      <c r="E23" s="14">
        <v>24</v>
      </c>
      <c r="F23" s="14">
        <v>21</v>
      </c>
      <c r="G23" s="14">
        <v>10</v>
      </c>
      <c r="H23" s="14">
        <v>16</v>
      </c>
      <c r="I23" s="17" t="s">
        <v>1259</v>
      </c>
      <c r="J23" s="14">
        <v>8</v>
      </c>
      <c r="K23" s="14">
        <v>1</v>
      </c>
      <c r="L23" s="14">
        <v>2</v>
      </c>
      <c r="M23" s="10">
        <v>16</v>
      </c>
    </row>
    <row r="24" spans="2:13" ht="18" customHeight="1">
      <c r="B24" s="13" t="s">
        <v>1511</v>
      </c>
      <c r="C24" s="14">
        <v>173324</v>
      </c>
      <c r="D24" s="14">
        <v>5030</v>
      </c>
      <c r="E24" s="14">
        <v>43124</v>
      </c>
      <c r="F24" s="14">
        <v>34925</v>
      </c>
      <c r="G24" s="14">
        <v>17575</v>
      </c>
      <c r="H24" s="14">
        <v>26897</v>
      </c>
      <c r="I24" s="17" t="s">
        <v>1259</v>
      </c>
      <c r="J24" s="14">
        <v>13582</v>
      </c>
      <c r="K24" s="14">
        <v>1980</v>
      </c>
      <c r="L24" s="14">
        <v>3282</v>
      </c>
      <c r="M24" s="10">
        <v>26929</v>
      </c>
    </row>
    <row r="25" spans="1:13" ht="18" customHeight="1">
      <c r="A25" s="10" t="s">
        <v>1345</v>
      </c>
      <c r="B25" s="13" t="s">
        <v>1509</v>
      </c>
      <c r="C25" s="14">
        <v>127</v>
      </c>
      <c r="D25" s="14">
        <v>2</v>
      </c>
      <c r="E25" s="14">
        <v>14</v>
      </c>
      <c r="F25" s="14">
        <v>37</v>
      </c>
      <c r="G25" s="14">
        <v>27</v>
      </c>
      <c r="H25" s="14">
        <v>22</v>
      </c>
      <c r="I25" s="14">
        <v>2</v>
      </c>
      <c r="J25" s="14">
        <v>6</v>
      </c>
      <c r="K25" s="14">
        <v>5</v>
      </c>
      <c r="L25" s="14">
        <v>2</v>
      </c>
      <c r="M25" s="10">
        <v>10</v>
      </c>
    </row>
    <row r="26" spans="2:13" ht="18" customHeight="1">
      <c r="B26" s="13" t="s">
        <v>1511</v>
      </c>
      <c r="C26" s="14">
        <v>316312</v>
      </c>
      <c r="D26" s="14">
        <v>4794</v>
      </c>
      <c r="E26" s="14">
        <v>36086</v>
      </c>
      <c r="F26" s="14">
        <v>94155</v>
      </c>
      <c r="G26" s="14">
        <v>67085</v>
      </c>
      <c r="H26" s="14">
        <v>52594</v>
      </c>
      <c r="I26" s="14">
        <v>5088</v>
      </c>
      <c r="J26" s="14">
        <v>14166</v>
      </c>
      <c r="K26" s="14">
        <v>12186</v>
      </c>
      <c r="L26" s="14">
        <v>5998</v>
      </c>
      <c r="M26" s="10">
        <v>24160</v>
      </c>
    </row>
    <row r="27" spans="1:13" ht="18" customHeight="1">
      <c r="A27" s="10" t="s">
        <v>1346</v>
      </c>
      <c r="B27" s="13" t="s">
        <v>1509</v>
      </c>
      <c r="C27" s="14">
        <v>137</v>
      </c>
      <c r="D27" s="14">
        <v>2</v>
      </c>
      <c r="E27" s="14">
        <v>26</v>
      </c>
      <c r="F27" s="14">
        <v>71</v>
      </c>
      <c r="G27" s="14">
        <v>21</v>
      </c>
      <c r="H27" s="14">
        <v>8</v>
      </c>
      <c r="I27" s="14">
        <v>1</v>
      </c>
      <c r="J27" s="14">
        <v>1</v>
      </c>
      <c r="K27" s="17" t="s">
        <v>1259</v>
      </c>
      <c r="L27" s="14">
        <v>3</v>
      </c>
      <c r="M27" s="10">
        <v>4</v>
      </c>
    </row>
    <row r="28" spans="2:13" ht="18" customHeight="1">
      <c r="B28" s="13" t="s">
        <v>1511</v>
      </c>
      <c r="C28" s="14">
        <v>475081</v>
      </c>
      <c r="D28" s="14">
        <v>6852</v>
      </c>
      <c r="E28" s="14">
        <v>91466</v>
      </c>
      <c r="F28" s="14">
        <v>240849</v>
      </c>
      <c r="G28" s="14">
        <v>75092</v>
      </c>
      <c r="H28" s="14">
        <v>28378</v>
      </c>
      <c r="I28" s="14">
        <v>3966</v>
      </c>
      <c r="J28" s="14">
        <v>3273</v>
      </c>
      <c r="K28" s="17" t="s">
        <v>1259</v>
      </c>
      <c r="L28" s="14">
        <v>10225</v>
      </c>
      <c r="M28" s="10">
        <v>14980</v>
      </c>
    </row>
    <row r="29" spans="1:13" ht="18" customHeight="1">
      <c r="A29" s="10" t="s">
        <v>1347</v>
      </c>
      <c r="B29" s="13" t="s">
        <v>1509</v>
      </c>
      <c r="C29" s="14">
        <v>163</v>
      </c>
      <c r="D29" s="14">
        <v>2</v>
      </c>
      <c r="E29" s="14">
        <v>43</v>
      </c>
      <c r="F29" s="14">
        <v>61</v>
      </c>
      <c r="G29" s="14">
        <v>32</v>
      </c>
      <c r="H29" s="14">
        <v>7</v>
      </c>
      <c r="I29" s="14">
        <v>2</v>
      </c>
      <c r="J29" s="14">
        <v>3</v>
      </c>
      <c r="K29" s="14">
        <v>1</v>
      </c>
      <c r="L29" s="14">
        <v>4</v>
      </c>
      <c r="M29" s="10">
        <v>8</v>
      </c>
    </row>
    <row r="30" spans="2:13" ht="18" customHeight="1">
      <c r="B30" s="13" t="s">
        <v>1511</v>
      </c>
      <c r="C30" s="14">
        <v>739675</v>
      </c>
      <c r="D30" s="14">
        <v>8780</v>
      </c>
      <c r="E30" s="14">
        <v>195006</v>
      </c>
      <c r="F30" s="14">
        <v>274718</v>
      </c>
      <c r="G30" s="14">
        <v>146934</v>
      </c>
      <c r="H30" s="14">
        <v>32919</v>
      </c>
      <c r="I30" s="14">
        <v>9217</v>
      </c>
      <c r="J30" s="14">
        <v>13799</v>
      </c>
      <c r="K30" s="14">
        <v>4188</v>
      </c>
      <c r="L30" s="14">
        <v>18009</v>
      </c>
      <c r="M30" s="10">
        <v>36105</v>
      </c>
    </row>
    <row r="31" spans="1:13" ht="18" customHeight="1">
      <c r="A31" s="10" t="s">
        <v>1348</v>
      </c>
      <c r="B31" s="13" t="s">
        <v>1509</v>
      </c>
      <c r="C31" s="14">
        <v>277</v>
      </c>
      <c r="D31" s="14">
        <v>3</v>
      </c>
      <c r="E31" s="14">
        <v>48</v>
      </c>
      <c r="F31" s="14">
        <v>122</v>
      </c>
      <c r="G31" s="14">
        <v>35</v>
      </c>
      <c r="H31" s="14">
        <v>34</v>
      </c>
      <c r="I31" s="14">
        <v>13</v>
      </c>
      <c r="J31" s="14">
        <v>6</v>
      </c>
      <c r="K31" s="14">
        <v>4</v>
      </c>
      <c r="L31" s="14">
        <v>4</v>
      </c>
      <c r="M31" s="10">
        <v>8</v>
      </c>
    </row>
    <row r="32" spans="2:13" ht="18" customHeight="1">
      <c r="B32" s="13" t="s">
        <v>1511</v>
      </c>
      <c r="C32" s="14">
        <v>1727650</v>
      </c>
      <c r="D32" s="14">
        <v>19741</v>
      </c>
      <c r="E32" s="14">
        <v>299440</v>
      </c>
      <c r="F32" s="14">
        <v>754543</v>
      </c>
      <c r="G32" s="14">
        <v>219447</v>
      </c>
      <c r="H32" s="14">
        <v>216503</v>
      </c>
      <c r="I32" s="14">
        <v>84924</v>
      </c>
      <c r="J32" s="14">
        <v>33298</v>
      </c>
      <c r="K32" s="14">
        <v>25718</v>
      </c>
      <c r="L32" s="14">
        <v>25338</v>
      </c>
      <c r="M32" s="10">
        <v>48698</v>
      </c>
    </row>
    <row r="33" spans="1:13" ht="18" customHeight="1">
      <c r="A33" s="10" t="s">
        <v>1349</v>
      </c>
      <c r="B33" s="13" t="s">
        <v>1509</v>
      </c>
      <c r="C33" s="14">
        <v>189</v>
      </c>
      <c r="D33" s="14">
        <v>1</v>
      </c>
      <c r="E33" s="14">
        <v>36</v>
      </c>
      <c r="F33" s="14">
        <v>89</v>
      </c>
      <c r="G33" s="14">
        <v>33</v>
      </c>
      <c r="H33" s="14">
        <v>11</v>
      </c>
      <c r="I33" s="14">
        <v>3</v>
      </c>
      <c r="J33" s="14">
        <v>7</v>
      </c>
      <c r="K33" s="14">
        <v>1</v>
      </c>
      <c r="L33" s="17" t="s">
        <v>1259</v>
      </c>
      <c r="M33" s="10">
        <v>8</v>
      </c>
    </row>
    <row r="34" spans="2:13" ht="18" customHeight="1">
      <c r="B34" s="13" t="s">
        <v>1511</v>
      </c>
      <c r="C34" s="14">
        <v>1636071</v>
      </c>
      <c r="D34" s="14">
        <v>9543</v>
      </c>
      <c r="E34" s="14">
        <v>305897</v>
      </c>
      <c r="F34" s="14">
        <v>774140</v>
      </c>
      <c r="G34" s="14">
        <v>282315</v>
      </c>
      <c r="H34" s="14">
        <v>93588</v>
      </c>
      <c r="I34" s="14">
        <v>26393</v>
      </c>
      <c r="J34" s="14">
        <v>59346</v>
      </c>
      <c r="K34" s="14">
        <v>9617</v>
      </c>
      <c r="L34" s="17" t="s">
        <v>1259</v>
      </c>
      <c r="M34" s="10">
        <v>75232</v>
      </c>
    </row>
    <row r="35" spans="1:13" ht="18" customHeight="1">
      <c r="A35" s="10" t="s">
        <v>1350</v>
      </c>
      <c r="B35" s="13" t="s">
        <v>1509</v>
      </c>
      <c r="C35" s="14">
        <v>284</v>
      </c>
      <c r="D35" s="14">
        <v>5</v>
      </c>
      <c r="E35" s="14">
        <v>29</v>
      </c>
      <c r="F35" s="14">
        <v>136</v>
      </c>
      <c r="G35" s="14">
        <v>57</v>
      </c>
      <c r="H35" s="14">
        <v>20</v>
      </c>
      <c r="I35" s="14">
        <v>7</v>
      </c>
      <c r="J35" s="14">
        <v>7</v>
      </c>
      <c r="K35" s="14">
        <v>10</v>
      </c>
      <c r="L35" s="14">
        <v>4</v>
      </c>
      <c r="M35" s="10">
        <v>9</v>
      </c>
    </row>
    <row r="36" spans="2:13" ht="18" customHeight="1">
      <c r="B36" s="13" t="s">
        <v>1511</v>
      </c>
      <c r="C36" s="14">
        <v>3509055</v>
      </c>
      <c r="D36" s="14">
        <v>53933</v>
      </c>
      <c r="E36" s="14">
        <v>361848</v>
      </c>
      <c r="F36" s="14">
        <v>1670674</v>
      </c>
      <c r="G36" s="14">
        <v>709202</v>
      </c>
      <c r="H36" s="14">
        <v>245430</v>
      </c>
      <c r="I36" s="14">
        <v>86970</v>
      </c>
      <c r="J36" s="14">
        <v>89566</v>
      </c>
      <c r="K36" s="14">
        <v>129633</v>
      </c>
      <c r="L36" s="14">
        <v>52226</v>
      </c>
      <c r="M36" s="10">
        <v>109573</v>
      </c>
    </row>
    <row r="37" spans="1:13" ht="18" customHeight="1">
      <c r="A37" s="10" t="s">
        <v>874</v>
      </c>
      <c r="B37" s="13" t="s">
        <v>1509</v>
      </c>
      <c r="C37" s="14">
        <v>302</v>
      </c>
      <c r="D37" s="14">
        <v>1</v>
      </c>
      <c r="E37" s="14">
        <v>13</v>
      </c>
      <c r="F37" s="14">
        <v>99</v>
      </c>
      <c r="G37" s="14">
        <v>92</v>
      </c>
      <c r="H37" s="14">
        <v>42</v>
      </c>
      <c r="I37" s="14">
        <v>19</v>
      </c>
      <c r="J37" s="14">
        <v>14</v>
      </c>
      <c r="K37" s="14">
        <v>9</v>
      </c>
      <c r="L37" s="14">
        <v>3</v>
      </c>
      <c r="M37" s="10">
        <v>10</v>
      </c>
    </row>
    <row r="38" spans="2:13" ht="18" customHeight="1">
      <c r="B38" s="13" t="s">
        <v>1511</v>
      </c>
      <c r="C38" s="14">
        <v>9490084</v>
      </c>
      <c r="D38" s="14">
        <v>17293</v>
      </c>
      <c r="E38" s="14">
        <v>264253</v>
      </c>
      <c r="F38" s="14">
        <v>2548236</v>
      </c>
      <c r="G38" s="14">
        <v>2870998</v>
      </c>
      <c r="H38" s="14">
        <v>1227122</v>
      </c>
      <c r="I38" s="14">
        <v>873257</v>
      </c>
      <c r="J38" s="14">
        <v>697951</v>
      </c>
      <c r="K38" s="14">
        <v>238511</v>
      </c>
      <c r="L38" s="14">
        <v>108117</v>
      </c>
      <c r="M38" s="10">
        <v>644346</v>
      </c>
    </row>
    <row r="39" spans="1:13" ht="40.5" customHeight="1">
      <c r="A39" s="432" t="s">
        <v>504</v>
      </c>
      <c r="B39" s="432"/>
      <c r="C39" s="432"/>
      <c r="D39" s="432"/>
      <c r="E39" s="432"/>
      <c r="F39" s="432"/>
      <c r="G39" s="432"/>
      <c r="H39" s="432"/>
      <c r="I39" s="432"/>
      <c r="J39" s="432"/>
      <c r="K39" s="432"/>
      <c r="L39" s="432"/>
      <c r="M39" s="432"/>
    </row>
    <row r="40" spans="1:13" ht="28.5" customHeight="1">
      <c r="A40" s="432" t="s">
        <v>779</v>
      </c>
      <c r="B40" s="432"/>
      <c r="C40" s="432"/>
      <c r="D40" s="432"/>
      <c r="E40" s="432"/>
      <c r="F40" s="432"/>
      <c r="G40" s="432"/>
      <c r="H40" s="432"/>
      <c r="I40" s="432"/>
      <c r="J40" s="432"/>
      <c r="K40" s="432"/>
      <c r="L40" s="432"/>
      <c r="M40" s="432"/>
    </row>
  </sheetData>
  <mergeCells count="14">
    <mergeCell ref="D7:M9"/>
    <mergeCell ref="L10:L12"/>
    <mergeCell ref="M10:M12"/>
    <mergeCell ref="A39:M39"/>
    <mergeCell ref="A40:M40"/>
    <mergeCell ref="C7:C12"/>
    <mergeCell ref="D10:D12"/>
    <mergeCell ref="E10:E12"/>
    <mergeCell ref="F10:F12"/>
    <mergeCell ref="G10:G12"/>
    <mergeCell ref="H10:H12"/>
    <mergeCell ref="I10:I12"/>
    <mergeCell ref="J10:J12"/>
    <mergeCell ref="K10:K12"/>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34.xml><?xml version="1.0" encoding="utf-8"?>
<worksheet xmlns="http://schemas.openxmlformats.org/spreadsheetml/2006/main" xmlns:r="http://schemas.openxmlformats.org/officeDocument/2006/relationships">
  <dimension ref="A3:N36"/>
  <sheetViews>
    <sheetView workbookViewId="0" topLeftCell="A1">
      <selection activeCell="N24" sqref="N24"/>
    </sheetView>
  </sheetViews>
  <sheetFormatPr defaultColWidth="9.140625" defaultRowHeight="12.75"/>
  <cols>
    <col min="1" max="1" width="22.421875" style="10" customWidth="1"/>
    <col min="2" max="2" width="3.140625" style="10" customWidth="1"/>
    <col min="3" max="3" width="9.140625" style="10" customWidth="1"/>
    <col min="4" max="4" width="8.28125" style="10" customWidth="1"/>
    <col min="5" max="5" width="7.7109375" style="10" customWidth="1"/>
    <col min="6" max="6" width="8.00390625" style="10" customWidth="1"/>
    <col min="7" max="7" width="8.8515625" style="10" customWidth="1"/>
    <col min="8" max="8" width="8.421875" style="10" customWidth="1"/>
    <col min="9" max="16384" width="9.140625" style="10" customWidth="1"/>
  </cols>
  <sheetData>
    <row r="3" ht="18" customHeight="1">
      <c r="A3" s="10" t="s">
        <v>880</v>
      </c>
    </row>
    <row r="4" ht="15" customHeight="1">
      <c r="A4" s="10" t="s">
        <v>1351</v>
      </c>
    </row>
    <row r="5" ht="16.5" customHeight="1">
      <c r="A5" s="10" t="s">
        <v>881</v>
      </c>
    </row>
    <row r="6" spans="1:14" ht="19.5" customHeight="1">
      <c r="A6" s="11" t="s">
        <v>1352</v>
      </c>
      <c r="B6" s="11"/>
      <c r="C6" s="11"/>
      <c r="D6" s="11"/>
      <c r="E6" s="11"/>
      <c r="F6" s="11"/>
      <c r="G6" s="11"/>
      <c r="H6" s="11"/>
      <c r="I6" s="11"/>
      <c r="J6" s="11"/>
      <c r="K6" s="11"/>
      <c r="L6" s="11"/>
      <c r="M6" s="11"/>
      <c r="N6" s="11"/>
    </row>
    <row r="7" spans="1:14" ht="18" customHeight="1">
      <c r="A7" s="22" t="s">
        <v>751</v>
      </c>
      <c r="B7" s="18"/>
      <c r="C7" s="545" t="s">
        <v>870</v>
      </c>
      <c r="D7" s="549" t="s">
        <v>878</v>
      </c>
      <c r="E7" s="499"/>
      <c r="F7" s="499"/>
      <c r="G7" s="499"/>
      <c r="H7" s="499"/>
      <c r="I7" s="499"/>
      <c r="J7" s="499"/>
      <c r="K7" s="499"/>
      <c r="L7" s="499"/>
      <c r="M7" s="499"/>
      <c r="N7" s="554"/>
    </row>
    <row r="8" spans="1:14" ht="12.75">
      <c r="A8" s="23" t="s">
        <v>1927</v>
      </c>
      <c r="B8" s="13"/>
      <c r="C8" s="519"/>
      <c r="D8" s="550"/>
      <c r="E8" s="555"/>
      <c r="F8" s="555"/>
      <c r="G8" s="555"/>
      <c r="H8" s="555"/>
      <c r="I8" s="555"/>
      <c r="J8" s="555"/>
      <c r="K8" s="555"/>
      <c r="L8" s="555"/>
      <c r="M8" s="555"/>
      <c r="N8" s="555"/>
    </row>
    <row r="9" spans="1:14" ht="15" customHeight="1">
      <c r="A9" s="23" t="s">
        <v>1331</v>
      </c>
      <c r="B9" s="13"/>
      <c r="C9" s="519"/>
      <c r="D9" s="552"/>
      <c r="E9" s="553"/>
      <c r="F9" s="553"/>
      <c r="G9" s="553"/>
      <c r="H9" s="553"/>
      <c r="I9" s="553"/>
      <c r="J9" s="553"/>
      <c r="K9" s="553"/>
      <c r="L9" s="553"/>
      <c r="M9" s="553"/>
      <c r="N9" s="553"/>
    </row>
    <row r="10" spans="1:14" ht="15" customHeight="1">
      <c r="A10" s="23" t="s">
        <v>871</v>
      </c>
      <c r="B10" s="13"/>
      <c r="C10" s="519"/>
      <c r="D10" s="556" t="s">
        <v>1353</v>
      </c>
      <c r="E10" s="556" t="s">
        <v>1354</v>
      </c>
      <c r="F10" s="556" t="s">
        <v>1355</v>
      </c>
      <c r="G10" s="556" t="s">
        <v>1338</v>
      </c>
      <c r="H10" s="556" t="s">
        <v>1339</v>
      </c>
      <c r="I10" s="556" t="s">
        <v>1340</v>
      </c>
      <c r="J10" s="556" t="s">
        <v>1356</v>
      </c>
      <c r="K10" s="556" t="s">
        <v>1357</v>
      </c>
      <c r="L10" s="556" t="s">
        <v>1358</v>
      </c>
      <c r="M10" s="556" t="s">
        <v>1359</v>
      </c>
      <c r="N10" s="559" t="s">
        <v>879</v>
      </c>
    </row>
    <row r="11" spans="1:14" ht="15" customHeight="1">
      <c r="A11" s="23" t="s">
        <v>868</v>
      </c>
      <c r="B11" s="13"/>
      <c r="C11" s="519"/>
      <c r="D11" s="557"/>
      <c r="E11" s="557"/>
      <c r="F11" s="557"/>
      <c r="G11" s="557"/>
      <c r="H11" s="557"/>
      <c r="I11" s="557"/>
      <c r="J11" s="557"/>
      <c r="K11" s="557"/>
      <c r="L11" s="557"/>
      <c r="M11" s="557"/>
      <c r="N11" s="559"/>
    </row>
    <row r="12" spans="1:14" ht="16.5" customHeight="1">
      <c r="A12" s="11" t="s">
        <v>876</v>
      </c>
      <c r="B12" s="19"/>
      <c r="C12" s="520"/>
      <c r="D12" s="558"/>
      <c r="E12" s="558"/>
      <c r="F12" s="558"/>
      <c r="G12" s="558"/>
      <c r="H12" s="558"/>
      <c r="I12" s="558"/>
      <c r="J12" s="558"/>
      <c r="K12" s="558"/>
      <c r="L12" s="558"/>
      <c r="M12" s="558"/>
      <c r="N12" s="560"/>
    </row>
    <row r="13" spans="1:14" ht="33" customHeight="1">
      <c r="A13" s="10" t="s">
        <v>873</v>
      </c>
      <c r="B13" s="13" t="s">
        <v>1509</v>
      </c>
      <c r="C13" s="20">
        <v>63255</v>
      </c>
      <c r="D13" s="14">
        <v>3492</v>
      </c>
      <c r="E13" s="14">
        <v>10001</v>
      </c>
      <c r="F13" s="14">
        <v>7215</v>
      </c>
      <c r="G13" s="14">
        <v>6665</v>
      </c>
      <c r="H13" s="14">
        <v>4154</v>
      </c>
      <c r="I13" s="14">
        <v>5111</v>
      </c>
      <c r="J13" s="14">
        <v>4494</v>
      </c>
      <c r="K13" s="14">
        <v>5208</v>
      </c>
      <c r="L13" s="14">
        <v>3536</v>
      </c>
      <c r="M13" s="14">
        <v>2577</v>
      </c>
      <c r="N13" s="10">
        <v>10802</v>
      </c>
    </row>
    <row r="14" spans="1:14" ht="12.75">
      <c r="A14" s="10" t="s">
        <v>635</v>
      </c>
      <c r="B14" s="13" t="s">
        <v>1511</v>
      </c>
      <c r="C14" s="14">
        <v>46585101</v>
      </c>
      <c r="D14" s="14">
        <v>2447842</v>
      </c>
      <c r="E14" s="14">
        <v>7619477</v>
      </c>
      <c r="F14" s="14">
        <v>5306985</v>
      </c>
      <c r="G14" s="14">
        <v>4827359</v>
      </c>
      <c r="H14" s="14">
        <v>3000956</v>
      </c>
      <c r="I14" s="14">
        <v>3684802</v>
      </c>
      <c r="J14" s="14">
        <v>3297617</v>
      </c>
      <c r="K14" s="14">
        <v>3805077</v>
      </c>
      <c r="L14" s="14">
        <v>2599099</v>
      </c>
      <c r="M14" s="14">
        <v>1883146</v>
      </c>
      <c r="N14" s="10">
        <v>8112741</v>
      </c>
    </row>
    <row r="15" spans="1:13" ht="29.25" customHeight="1">
      <c r="A15" s="10" t="s">
        <v>869</v>
      </c>
      <c r="B15" s="13"/>
      <c r="C15" s="14"/>
      <c r="D15" s="14"/>
      <c r="E15" s="14"/>
      <c r="F15" s="14"/>
      <c r="G15" s="14"/>
      <c r="H15" s="14"/>
      <c r="I15" s="14"/>
      <c r="J15" s="14"/>
      <c r="K15" s="14"/>
      <c r="L15" s="14"/>
      <c r="M15" s="14"/>
    </row>
    <row r="16" spans="1:13" ht="16.5" customHeight="1">
      <c r="A16" s="10" t="s">
        <v>867</v>
      </c>
      <c r="B16" s="13"/>
      <c r="C16" s="14"/>
      <c r="D16" s="14"/>
      <c r="E16" s="14"/>
      <c r="F16" s="14"/>
      <c r="G16" s="14"/>
      <c r="H16" s="14"/>
      <c r="I16" s="14"/>
      <c r="J16" s="14"/>
      <c r="K16" s="14"/>
      <c r="L16" s="14"/>
      <c r="M16" s="14"/>
    </row>
    <row r="17" spans="1:14" ht="19.5" customHeight="1">
      <c r="A17" s="10" t="s">
        <v>1360</v>
      </c>
      <c r="B17" s="13" t="s">
        <v>1509</v>
      </c>
      <c r="C17" s="14">
        <v>428</v>
      </c>
      <c r="D17" s="14">
        <v>66</v>
      </c>
      <c r="E17" s="14">
        <v>65</v>
      </c>
      <c r="F17" s="14">
        <v>49</v>
      </c>
      <c r="G17" s="14">
        <v>46</v>
      </c>
      <c r="H17" s="14">
        <v>28</v>
      </c>
      <c r="I17" s="14">
        <v>38</v>
      </c>
      <c r="J17" s="14">
        <v>28</v>
      </c>
      <c r="K17" s="14">
        <v>24</v>
      </c>
      <c r="L17" s="14">
        <v>14</v>
      </c>
      <c r="M17" s="14">
        <v>8</v>
      </c>
      <c r="N17" s="10">
        <v>62</v>
      </c>
    </row>
    <row r="18" spans="2:14" ht="19.5" customHeight="1">
      <c r="B18" s="13" t="s">
        <v>1511</v>
      </c>
      <c r="C18" s="14">
        <v>68688</v>
      </c>
      <c r="D18" s="14">
        <v>10403</v>
      </c>
      <c r="E18" s="14">
        <v>10400</v>
      </c>
      <c r="F18" s="14">
        <v>7730</v>
      </c>
      <c r="G18" s="14">
        <v>7506</v>
      </c>
      <c r="H18" s="14">
        <v>4485</v>
      </c>
      <c r="I18" s="14">
        <v>6453</v>
      </c>
      <c r="J18" s="14">
        <v>4487</v>
      </c>
      <c r="K18" s="14">
        <v>3826</v>
      </c>
      <c r="L18" s="14">
        <v>2421</v>
      </c>
      <c r="M18" s="14">
        <v>1073</v>
      </c>
      <c r="N18" s="10">
        <v>9904</v>
      </c>
    </row>
    <row r="19" spans="1:14" ht="24" customHeight="1">
      <c r="A19" s="10" t="s">
        <v>1361</v>
      </c>
      <c r="B19" s="13" t="s">
        <v>1509</v>
      </c>
      <c r="C19" s="14">
        <v>1430</v>
      </c>
      <c r="D19" s="14">
        <v>154</v>
      </c>
      <c r="E19" s="14">
        <v>281</v>
      </c>
      <c r="F19" s="14">
        <v>165</v>
      </c>
      <c r="G19" s="14">
        <v>147</v>
      </c>
      <c r="H19" s="14">
        <v>112</v>
      </c>
      <c r="I19" s="14">
        <v>109</v>
      </c>
      <c r="J19" s="14">
        <v>82</v>
      </c>
      <c r="K19" s="14">
        <v>79</v>
      </c>
      <c r="L19" s="14">
        <v>70</v>
      </c>
      <c r="M19" s="14">
        <v>51</v>
      </c>
      <c r="N19" s="10">
        <v>180</v>
      </c>
    </row>
    <row r="20" spans="2:14" ht="19.5" customHeight="1">
      <c r="B20" s="13" t="s">
        <v>1511</v>
      </c>
      <c r="C20" s="14">
        <v>368489</v>
      </c>
      <c r="D20" s="14">
        <v>39117</v>
      </c>
      <c r="E20" s="14">
        <v>72855</v>
      </c>
      <c r="F20" s="14">
        <v>43385</v>
      </c>
      <c r="G20" s="14">
        <v>38265</v>
      </c>
      <c r="H20" s="14">
        <v>28483</v>
      </c>
      <c r="I20" s="14">
        <v>27669</v>
      </c>
      <c r="J20" s="14">
        <v>21558</v>
      </c>
      <c r="K20" s="14">
        <v>20482</v>
      </c>
      <c r="L20" s="14">
        <v>18192</v>
      </c>
      <c r="M20" s="14">
        <v>12824</v>
      </c>
      <c r="N20" s="10">
        <v>45659</v>
      </c>
    </row>
    <row r="21" spans="1:14" ht="24" customHeight="1">
      <c r="A21" s="10" t="s">
        <v>1362</v>
      </c>
      <c r="B21" s="13" t="s">
        <v>1509</v>
      </c>
      <c r="C21" s="14">
        <v>8529</v>
      </c>
      <c r="D21" s="14">
        <v>781</v>
      </c>
      <c r="E21" s="14">
        <v>1654</v>
      </c>
      <c r="F21" s="14">
        <v>1178</v>
      </c>
      <c r="G21" s="14">
        <v>1088</v>
      </c>
      <c r="H21" s="14">
        <v>653</v>
      </c>
      <c r="I21" s="14">
        <v>693</v>
      </c>
      <c r="J21" s="14">
        <v>543</v>
      </c>
      <c r="K21" s="14">
        <v>572</v>
      </c>
      <c r="L21" s="14">
        <v>354</v>
      </c>
      <c r="M21" s="14">
        <v>256</v>
      </c>
      <c r="N21" s="10">
        <v>757</v>
      </c>
    </row>
    <row r="22" spans="2:14" ht="19.5" customHeight="1">
      <c r="B22" s="13" t="s">
        <v>1511</v>
      </c>
      <c r="C22" s="14">
        <v>3565078</v>
      </c>
      <c r="D22" s="14">
        <v>320424</v>
      </c>
      <c r="E22" s="14">
        <v>689971</v>
      </c>
      <c r="F22" s="14">
        <v>493799</v>
      </c>
      <c r="G22" s="14">
        <v>456905</v>
      </c>
      <c r="H22" s="14">
        <v>269966</v>
      </c>
      <c r="I22" s="14">
        <v>290001</v>
      </c>
      <c r="J22" s="14">
        <v>228035</v>
      </c>
      <c r="K22" s="14">
        <v>240995</v>
      </c>
      <c r="L22" s="14">
        <v>149928</v>
      </c>
      <c r="M22" s="14">
        <v>106903</v>
      </c>
      <c r="N22" s="10">
        <v>318151</v>
      </c>
    </row>
    <row r="23" spans="1:14" ht="24" customHeight="1">
      <c r="A23" s="10" t="s">
        <v>1363</v>
      </c>
      <c r="B23" s="13" t="s">
        <v>1509</v>
      </c>
      <c r="C23" s="14">
        <v>29667</v>
      </c>
      <c r="D23" s="14">
        <v>1503</v>
      </c>
      <c r="E23" s="14">
        <v>4397</v>
      </c>
      <c r="F23" s="14">
        <v>3134</v>
      </c>
      <c r="G23" s="14">
        <v>2915</v>
      </c>
      <c r="H23" s="14">
        <v>1831</v>
      </c>
      <c r="I23" s="14">
        <v>2389</v>
      </c>
      <c r="J23" s="14">
        <v>2154</v>
      </c>
      <c r="K23" s="14">
        <v>2624</v>
      </c>
      <c r="L23" s="14">
        <v>1784</v>
      </c>
      <c r="M23" s="14">
        <v>1313</v>
      </c>
      <c r="N23" s="10">
        <v>5623</v>
      </c>
    </row>
    <row r="24" spans="2:14" ht="19.5" customHeight="1">
      <c r="B24" s="13" t="s">
        <v>1511</v>
      </c>
      <c r="C24" s="14">
        <v>18797114</v>
      </c>
      <c r="D24" s="14">
        <v>942613</v>
      </c>
      <c r="E24" s="14">
        <v>2754510</v>
      </c>
      <c r="F24" s="14">
        <v>1968627</v>
      </c>
      <c r="G24" s="14">
        <v>1839919</v>
      </c>
      <c r="H24" s="14">
        <v>1159243</v>
      </c>
      <c r="I24" s="14">
        <v>1517440</v>
      </c>
      <c r="J24" s="14">
        <v>1368771</v>
      </c>
      <c r="K24" s="14">
        <v>1672822</v>
      </c>
      <c r="L24" s="14">
        <v>1137037</v>
      </c>
      <c r="M24" s="14">
        <v>839292</v>
      </c>
      <c r="N24" s="10">
        <v>3596840</v>
      </c>
    </row>
    <row r="25" spans="1:14" ht="24" customHeight="1">
      <c r="A25" s="10" t="s">
        <v>1364</v>
      </c>
      <c r="B25" s="13" t="s">
        <v>1509</v>
      </c>
      <c r="C25" s="14">
        <v>17144</v>
      </c>
      <c r="D25" s="14">
        <v>711</v>
      </c>
      <c r="E25" s="14">
        <v>2601</v>
      </c>
      <c r="F25" s="14">
        <v>1985</v>
      </c>
      <c r="G25" s="14">
        <v>1849</v>
      </c>
      <c r="H25" s="14">
        <v>1164</v>
      </c>
      <c r="I25" s="14">
        <v>1451</v>
      </c>
      <c r="J25" s="14">
        <v>1277</v>
      </c>
      <c r="K25" s="14">
        <v>1423</v>
      </c>
      <c r="L25" s="14">
        <v>982</v>
      </c>
      <c r="M25" s="14">
        <v>729</v>
      </c>
      <c r="N25" s="10">
        <v>2972</v>
      </c>
    </row>
    <row r="26" spans="2:14" ht="19.5" customHeight="1">
      <c r="B26" s="13" t="s">
        <v>1511</v>
      </c>
      <c r="C26" s="14">
        <v>14728353</v>
      </c>
      <c r="D26" s="14">
        <v>610092</v>
      </c>
      <c r="E26" s="14">
        <v>2239887</v>
      </c>
      <c r="F26" s="14">
        <v>1711347</v>
      </c>
      <c r="G26" s="14">
        <v>1586962</v>
      </c>
      <c r="H26" s="14">
        <v>998976</v>
      </c>
      <c r="I26" s="14">
        <v>1243309</v>
      </c>
      <c r="J26" s="14">
        <v>1094412</v>
      </c>
      <c r="K26" s="14">
        <v>1222500</v>
      </c>
      <c r="L26" s="14">
        <v>839199</v>
      </c>
      <c r="M26" s="14">
        <v>627220</v>
      </c>
      <c r="N26" s="10">
        <v>2554449</v>
      </c>
    </row>
    <row r="27" spans="1:14" ht="24" customHeight="1">
      <c r="A27" s="10" t="s">
        <v>1365</v>
      </c>
      <c r="B27" s="13" t="s">
        <v>1509</v>
      </c>
      <c r="C27" s="14">
        <v>4691</v>
      </c>
      <c r="D27" s="14">
        <v>184</v>
      </c>
      <c r="E27" s="14">
        <v>711</v>
      </c>
      <c r="F27" s="14">
        <v>554</v>
      </c>
      <c r="G27" s="14">
        <v>477</v>
      </c>
      <c r="H27" s="14">
        <v>276</v>
      </c>
      <c r="I27" s="14">
        <v>342</v>
      </c>
      <c r="J27" s="14">
        <v>322</v>
      </c>
      <c r="K27" s="14">
        <v>393</v>
      </c>
      <c r="L27" s="14">
        <v>257</v>
      </c>
      <c r="M27" s="14">
        <v>174</v>
      </c>
      <c r="N27" s="10">
        <v>1001</v>
      </c>
    </row>
    <row r="28" spans="2:14" ht="19.5" customHeight="1">
      <c r="B28" s="13" t="s">
        <v>1511</v>
      </c>
      <c r="C28" s="14">
        <v>5548391</v>
      </c>
      <c r="D28" s="14">
        <v>221197</v>
      </c>
      <c r="E28" s="14">
        <v>839511</v>
      </c>
      <c r="F28" s="14">
        <v>659539</v>
      </c>
      <c r="G28" s="14">
        <v>566158</v>
      </c>
      <c r="H28" s="14">
        <v>325482</v>
      </c>
      <c r="I28" s="14">
        <v>400976</v>
      </c>
      <c r="J28" s="14">
        <v>379836</v>
      </c>
      <c r="K28" s="14">
        <v>462485</v>
      </c>
      <c r="L28" s="14">
        <v>303442</v>
      </c>
      <c r="M28" s="14">
        <v>203761</v>
      </c>
      <c r="N28" s="10">
        <v>1186004</v>
      </c>
    </row>
    <row r="29" spans="1:14" ht="24" customHeight="1">
      <c r="A29" s="10" t="s">
        <v>1366</v>
      </c>
      <c r="B29" s="13" t="s">
        <v>1509</v>
      </c>
      <c r="C29" s="14">
        <v>825</v>
      </c>
      <c r="D29" s="14">
        <v>46</v>
      </c>
      <c r="E29" s="14">
        <v>149</v>
      </c>
      <c r="F29" s="14">
        <v>75</v>
      </c>
      <c r="G29" s="14">
        <v>88</v>
      </c>
      <c r="H29" s="14">
        <v>53</v>
      </c>
      <c r="I29" s="14">
        <v>59</v>
      </c>
      <c r="J29" s="14">
        <v>51</v>
      </c>
      <c r="K29" s="14">
        <v>70</v>
      </c>
      <c r="L29" s="14">
        <v>49</v>
      </c>
      <c r="M29" s="14">
        <v>31</v>
      </c>
      <c r="N29" s="10">
        <v>154</v>
      </c>
    </row>
    <row r="30" spans="2:14" ht="19.5" customHeight="1">
      <c r="B30" s="13" t="s">
        <v>1511</v>
      </c>
      <c r="C30" s="14">
        <v>1400865</v>
      </c>
      <c r="D30" s="14">
        <v>80311</v>
      </c>
      <c r="E30" s="14">
        <v>253499</v>
      </c>
      <c r="F30" s="14">
        <v>127613</v>
      </c>
      <c r="G30" s="14">
        <v>150747</v>
      </c>
      <c r="H30" s="14">
        <v>90941</v>
      </c>
      <c r="I30" s="14">
        <v>99614</v>
      </c>
      <c r="J30" s="14">
        <v>85708</v>
      </c>
      <c r="K30" s="14">
        <v>118234</v>
      </c>
      <c r="L30" s="14">
        <v>81582</v>
      </c>
      <c r="M30" s="14">
        <v>51410</v>
      </c>
      <c r="N30" s="10">
        <v>261206</v>
      </c>
    </row>
    <row r="31" spans="1:14" ht="24" customHeight="1">
      <c r="A31" s="10" t="s">
        <v>1367</v>
      </c>
      <c r="B31" s="13" t="s">
        <v>1509</v>
      </c>
      <c r="C31" s="14">
        <v>225</v>
      </c>
      <c r="D31" s="14">
        <v>12</v>
      </c>
      <c r="E31" s="14">
        <v>49</v>
      </c>
      <c r="F31" s="14">
        <v>23</v>
      </c>
      <c r="G31" s="14">
        <v>23</v>
      </c>
      <c r="H31" s="14">
        <v>17</v>
      </c>
      <c r="I31" s="14">
        <v>16</v>
      </c>
      <c r="J31" s="14">
        <v>17</v>
      </c>
      <c r="K31" s="14">
        <v>13</v>
      </c>
      <c r="L31" s="14">
        <v>15</v>
      </c>
      <c r="M31" s="14">
        <v>7</v>
      </c>
      <c r="N31" s="10">
        <v>33</v>
      </c>
    </row>
    <row r="32" spans="2:14" ht="19.5" customHeight="1">
      <c r="B32" s="13" t="s">
        <v>1511</v>
      </c>
      <c r="C32" s="14">
        <v>501430</v>
      </c>
      <c r="D32" s="14">
        <v>26308</v>
      </c>
      <c r="E32" s="14">
        <v>109075</v>
      </c>
      <c r="F32" s="14">
        <v>53052</v>
      </c>
      <c r="G32" s="14">
        <v>50511</v>
      </c>
      <c r="H32" s="14">
        <v>38248</v>
      </c>
      <c r="I32" s="14">
        <v>35677</v>
      </c>
      <c r="J32" s="14">
        <v>38355</v>
      </c>
      <c r="K32" s="14">
        <v>28717</v>
      </c>
      <c r="L32" s="14">
        <v>32655</v>
      </c>
      <c r="M32" s="14">
        <v>15316</v>
      </c>
      <c r="N32" s="10">
        <v>73516</v>
      </c>
    </row>
    <row r="33" spans="1:14" ht="24" customHeight="1">
      <c r="A33" s="10" t="s">
        <v>1368</v>
      </c>
      <c r="B33" s="13" t="s">
        <v>1509</v>
      </c>
      <c r="C33" s="14">
        <v>316</v>
      </c>
      <c r="D33" s="14">
        <v>35</v>
      </c>
      <c r="E33" s="14">
        <v>94</v>
      </c>
      <c r="F33" s="14">
        <v>52</v>
      </c>
      <c r="G33" s="14">
        <v>32</v>
      </c>
      <c r="H33" s="14">
        <v>20</v>
      </c>
      <c r="I33" s="14">
        <v>14</v>
      </c>
      <c r="J33" s="14">
        <v>20</v>
      </c>
      <c r="K33" s="14">
        <v>10</v>
      </c>
      <c r="L33" s="14">
        <v>11</v>
      </c>
      <c r="M33" s="14">
        <v>8</v>
      </c>
      <c r="N33" s="10">
        <v>20</v>
      </c>
    </row>
    <row r="34" spans="2:14" ht="19.5" customHeight="1">
      <c r="B34" s="13" t="s">
        <v>1511</v>
      </c>
      <c r="C34" s="14">
        <v>1606693</v>
      </c>
      <c r="D34" s="14">
        <v>197377</v>
      </c>
      <c r="E34" s="14">
        <v>649769</v>
      </c>
      <c r="F34" s="14">
        <v>241893</v>
      </c>
      <c r="G34" s="14">
        <v>130386</v>
      </c>
      <c r="H34" s="14">
        <v>85132</v>
      </c>
      <c r="I34" s="14">
        <v>63663</v>
      </c>
      <c r="J34" s="14">
        <v>76455</v>
      </c>
      <c r="K34" s="14">
        <v>35016</v>
      </c>
      <c r="L34" s="14">
        <v>34643</v>
      </c>
      <c r="M34" s="14">
        <v>25347</v>
      </c>
      <c r="N34" s="10">
        <v>67012</v>
      </c>
    </row>
    <row r="35" spans="1:14" ht="40.5" customHeight="1">
      <c r="A35" s="432" t="s">
        <v>504</v>
      </c>
      <c r="B35" s="432"/>
      <c r="C35" s="432"/>
      <c r="D35" s="432"/>
      <c r="E35" s="432"/>
      <c r="F35" s="432"/>
      <c r="G35" s="432"/>
      <c r="H35" s="432"/>
      <c r="I35" s="432"/>
      <c r="J35" s="432"/>
      <c r="K35" s="432"/>
      <c r="L35" s="432"/>
      <c r="M35" s="432"/>
      <c r="N35" s="432"/>
    </row>
    <row r="36" spans="1:14" ht="24.75" customHeight="1">
      <c r="A36" s="432" t="s">
        <v>779</v>
      </c>
      <c r="B36" s="432"/>
      <c r="C36" s="432"/>
      <c r="D36" s="432"/>
      <c r="E36" s="432"/>
      <c r="F36" s="432"/>
      <c r="G36" s="432"/>
      <c r="H36" s="432"/>
      <c r="I36" s="432"/>
      <c r="J36" s="432"/>
      <c r="K36" s="432"/>
      <c r="L36" s="432"/>
      <c r="M36" s="432"/>
      <c r="N36" s="432"/>
    </row>
  </sheetData>
  <mergeCells count="15">
    <mergeCell ref="A35:N35"/>
    <mergeCell ref="A36:N36"/>
    <mergeCell ref="L10:L12"/>
    <mergeCell ref="M10:M12"/>
    <mergeCell ref="N10:N12"/>
    <mergeCell ref="D7:N9"/>
    <mergeCell ref="C7:C12"/>
    <mergeCell ref="D10:D12"/>
    <mergeCell ref="E10:E12"/>
    <mergeCell ref="F10:F12"/>
    <mergeCell ref="G10:G12"/>
    <mergeCell ref="H10:H12"/>
    <mergeCell ref="I10:I12"/>
    <mergeCell ref="J10:J12"/>
    <mergeCell ref="K10:K12"/>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3:M44"/>
  <sheetViews>
    <sheetView showGridLines="0" workbookViewId="0" topLeftCell="A1">
      <selection activeCell="A3" sqref="A3"/>
    </sheetView>
  </sheetViews>
  <sheetFormatPr defaultColWidth="9.140625" defaultRowHeight="12.75"/>
  <cols>
    <col min="1" max="1" width="25.00390625" style="10" customWidth="1"/>
    <col min="2" max="2" width="2.140625" style="10" customWidth="1"/>
    <col min="3" max="3" width="8.140625" style="10" customWidth="1"/>
    <col min="4" max="4" width="12.00390625" style="10" customWidth="1"/>
    <col min="5" max="5" width="12.57421875" style="10" customWidth="1"/>
    <col min="6" max="6" width="8.57421875" style="10" customWidth="1"/>
    <col min="7" max="7" width="10.421875" style="10" customWidth="1"/>
    <col min="8" max="8" width="12.421875" style="10" customWidth="1"/>
    <col min="9" max="9" width="9.28125" style="10" customWidth="1"/>
    <col min="10" max="10" width="12.140625" style="10" customWidth="1"/>
    <col min="11" max="11" width="11.421875" style="10" customWidth="1"/>
    <col min="12" max="16384" width="9.140625" style="10" customWidth="1"/>
  </cols>
  <sheetData>
    <row r="1" ht="15" customHeight="1"/>
    <row r="2" ht="15" customHeight="1"/>
    <row r="3" ht="18.75" customHeight="1">
      <c r="A3" s="10" t="s">
        <v>645</v>
      </c>
    </row>
    <row r="4" ht="18.75" customHeight="1">
      <c r="A4" s="10" t="s">
        <v>1369</v>
      </c>
    </row>
    <row r="5" ht="18.75" customHeight="1">
      <c r="A5" s="10" t="s">
        <v>1720</v>
      </c>
    </row>
    <row r="6" spans="1:10" ht="18.75" customHeight="1">
      <c r="A6" s="82" t="s">
        <v>1721</v>
      </c>
      <c r="B6" s="82"/>
      <c r="C6" s="82"/>
      <c r="D6" s="82"/>
      <c r="E6" s="82"/>
      <c r="F6" s="82"/>
      <c r="G6" s="82"/>
      <c r="H6" s="82"/>
      <c r="I6" s="82"/>
      <c r="J6" s="82"/>
    </row>
    <row r="7" spans="1:11" ht="18.75" customHeight="1">
      <c r="A7" s="101" t="s">
        <v>1207</v>
      </c>
      <c r="B7" s="101"/>
      <c r="C7" s="101"/>
      <c r="D7" s="101"/>
      <c r="E7" s="101"/>
      <c r="F7" s="101"/>
      <c r="G7" s="101"/>
      <c r="H7" s="101"/>
      <c r="I7" s="101"/>
      <c r="J7" s="101"/>
      <c r="K7" s="11"/>
    </row>
    <row r="8" spans="1:11" ht="27" customHeight="1">
      <c r="A8" s="508" t="s">
        <v>737</v>
      </c>
      <c r="B8" s="18"/>
      <c r="C8" s="497" t="s">
        <v>1395</v>
      </c>
      <c r="D8" s="508"/>
      <c r="E8" s="545"/>
      <c r="F8" s="497" t="s">
        <v>1396</v>
      </c>
      <c r="G8" s="508"/>
      <c r="H8" s="545"/>
      <c r="I8" s="508" t="s">
        <v>1397</v>
      </c>
      <c r="J8" s="508"/>
      <c r="K8" s="508"/>
    </row>
    <row r="9" spans="1:11" ht="27" customHeight="1">
      <c r="A9" s="563"/>
      <c r="B9" s="13"/>
      <c r="C9" s="509"/>
      <c r="D9" s="510"/>
      <c r="E9" s="519"/>
      <c r="F9" s="509"/>
      <c r="G9" s="510"/>
      <c r="H9" s="519"/>
      <c r="I9" s="510"/>
      <c r="J9" s="510"/>
      <c r="K9" s="510"/>
    </row>
    <row r="10" spans="1:11" ht="35.25" customHeight="1">
      <c r="A10" s="563"/>
      <c r="B10" s="13"/>
      <c r="C10" s="498"/>
      <c r="D10" s="511"/>
      <c r="E10" s="520"/>
      <c r="F10" s="498"/>
      <c r="G10" s="511"/>
      <c r="H10" s="520"/>
      <c r="I10" s="511"/>
      <c r="J10" s="511"/>
      <c r="K10" s="511"/>
    </row>
    <row r="11" spans="1:11" ht="15" customHeight="1">
      <c r="A11" s="561" t="s">
        <v>1398</v>
      </c>
      <c r="B11" s="13"/>
      <c r="C11" s="505" t="s">
        <v>1384</v>
      </c>
      <c r="D11" s="505" t="s">
        <v>1393</v>
      </c>
      <c r="E11" s="505" t="s">
        <v>1399</v>
      </c>
      <c r="F11" s="505" t="s">
        <v>1384</v>
      </c>
      <c r="G11" s="505" t="s">
        <v>367</v>
      </c>
      <c r="H11" s="505" t="s">
        <v>368</v>
      </c>
      <c r="I11" s="505" t="s">
        <v>1384</v>
      </c>
      <c r="J11" s="505" t="s">
        <v>1391</v>
      </c>
      <c r="K11" s="510" t="s">
        <v>369</v>
      </c>
    </row>
    <row r="12" spans="1:11" ht="18.75" customHeight="1">
      <c r="A12" s="561"/>
      <c r="B12" s="13"/>
      <c r="C12" s="506"/>
      <c r="D12" s="506"/>
      <c r="E12" s="506"/>
      <c r="F12" s="506"/>
      <c r="G12" s="506"/>
      <c r="H12" s="506"/>
      <c r="I12" s="506"/>
      <c r="J12" s="506"/>
      <c r="K12" s="510"/>
    </row>
    <row r="13" spans="1:11" ht="53.25" customHeight="1">
      <c r="A13" s="562"/>
      <c r="B13" s="19"/>
      <c r="C13" s="507"/>
      <c r="D13" s="507"/>
      <c r="E13" s="507"/>
      <c r="F13" s="507"/>
      <c r="G13" s="507"/>
      <c r="H13" s="507"/>
      <c r="I13" s="507"/>
      <c r="J13" s="507"/>
      <c r="K13" s="511"/>
    </row>
    <row r="14" spans="1:11" ht="15" customHeight="1">
      <c r="A14" s="10" t="s">
        <v>736</v>
      </c>
      <c r="B14" s="13" t="s">
        <v>1935</v>
      </c>
      <c r="C14" s="94">
        <v>1887</v>
      </c>
      <c r="D14" s="94">
        <v>597749</v>
      </c>
      <c r="E14" s="94">
        <v>142918</v>
      </c>
      <c r="F14" s="94">
        <v>39</v>
      </c>
      <c r="G14" s="94">
        <v>312641</v>
      </c>
      <c r="H14" s="94">
        <v>72768</v>
      </c>
      <c r="I14" s="94">
        <v>26715</v>
      </c>
      <c r="J14" s="94">
        <v>94113352</v>
      </c>
      <c r="K14" s="95">
        <v>14270014</v>
      </c>
    </row>
    <row r="15" spans="2:11" ht="15" customHeight="1">
      <c r="B15" s="13" t="s">
        <v>1937</v>
      </c>
      <c r="C15" s="94">
        <v>82</v>
      </c>
      <c r="D15" s="94">
        <v>24946</v>
      </c>
      <c r="E15" s="94">
        <v>5741</v>
      </c>
      <c r="F15" s="94">
        <v>21</v>
      </c>
      <c r="G15" s="94">
        <v>215863</v>
      </c>
      <c r="H15" s="94">
        <v>50363</v>
      </c>
      <c r="I15" s="94">
        <v>10998</v>
      </c>
      <c r="J15" s="94">
        <v>55848618</v>
      </c>
      <c r="K15" s="95">
        <v>8254136</v>
      </c>
    </row>
    <row r="16" spans="2:11" ht="15" customHeight="1">
      <c r="B16" s="13" t="s">
        <v>1938</v>
      </c>
      <c r="C16" s="94">
        <v>1805</v>
      </c>
      <c r="D16" s="94">
        <v>572803</v>
      </c>
      <c r="E16" s="94">
        <v>137177</v>
      </c>
      <c r="F16" s="94">
        <v>18</v>
      </c>
      <c r="G16" s="94">
        <v>96778</v>
      </c>
      <c r="H16" s="94">
        <v>22405</v>
      </c>
      <c r="I16" s="94">
        <v>15717</v>
      </c>
      <c r="J16" s="94">
        <v>38264734</v>
      </c>
      <c r="K16" s="95">
        <v>6015878</v>
      </c>
    </row>
    <row r="17" spans="1:10" ht="15" customHeight="1">
      <c r="A17" s="10" t="s">
        <v>376</v>
      </c>
      <c r="B17" s="13"/>
      <c r="C17" s="14"/>
      <c r="D17" s="14"/>
      <c r="E17" s="14"/>
      <c r="F17" s="14"/>
      <c r="G17" s="14"/>
      <c r="H17" s="14"/>
      <c r="I17" s="14"/>
      <c r="J17" s="14"/>
    </row>
    <row r="18" spans="1:11" ht="15" customHeight="1">
      <c r="A18" s="10" t="s">
        <v>1208</v>
      </c>
      <c r="B18" s="13" t="s">
        <v>1935</v>
      </c>
      <c r="C18" s="94">
        <v>582</v>
      </c>
      <c r="D18" s="94">
        <v>175688</v>
      </c>
      <c r="E18" s="94">
        <v>42013</v>
      </c>
      <c r="F18" s="94">
        <v>11</v>
      </c>
      <c r="G18" s="94">
        <v>54214</v>
      </c>
      <c r="H18" s="94">
        <v>12840</v>
      </c>
      <c r="I18" s="94">
        <v>4410</v>
      </c>
      <c r="J18" s="94">
        <v>22173553</v>
      </c>
      <c r="K18" s="95">
        <v>3215747</v>
      </c>
    </row>
    <row r="19" spans="2:11" ht="15" customHeight="1">
      <c r="B19" s="13" t="s">
        <v>1937</v>
      </c>
      <c r="C19" s="94">
        <v>13</v>
      </c>
      <c r="D19" s="94">
        <v>5610</v>
      </c>
      <c r="E19" s="94">
        <v>1267</v>
      </c>
      <c r="F19" s="94">
        <v>10</v>
      </c>
      <c r="G19" s="94">
        <v>51643</v>
      </c>
      <c r="H19" s="94">
        <v>12201</v>
      </c>
      <c r="I19" s="94">
        <v>1862</v>
      </c>
      <c r="J19" s="94">
        <v>12014431</v>
      </c>
      <c r="K19" s="95">
        <v>1803381</v>
      </c>
    </row>
    <row r="20" spans="2:11" ht="15" customHeight="1">
      <c r="B20" s="13" t="s">
        <v>1938</v>
      </c>
      <c r="C20" s="94">
        <v>569</v>
      </c>
      <c r="D20" s="94">
        <v>170078</v>
      </c>
      <c r="E20" s="94">
        <v>40746</v>
      </c>
      <c r="F20" s="94">
        <v>1</v>
      </c>
      <c r="G20" s="94">
        <v>2571</v>
      </c>
      <c r="H20" s="94">
        <v>639</v>
      </c>
      <c r="I20" s="94">
        <v>2548</v>
      </c>
      <c r="J20" s="94">
        <v>10159122</v>
      </c>
      <c r="K20" s="95">
        <v>1412366</v>
      </c>
    </row>
    <row r="21" spans="2:11" ht="15" customHeight="1">
      <c r="B21" s="13"/>
      <c r="C21" s="94"/>
      <c r="D21" s="94"/>
      <c r="E21" s="94"/>
      <c r="F21" s="94"/>
      <c r="G21" s="94"/>
      <c r="H21" s="94"/>
      <c r="I21" s="94"/>
      <c r="J21" s="94"/>
      <c r="K21" s="95"/>
    </row>
    <row r="22" spans="1:11" ht="15" customHeight="1">
      <c r="A22" s="10" t="s">
        <v>1209</v>
      </c>
      <c r="B22" s="13" t="s">
        <v>1935</v>
      </c>
      <c r="C22" s="94">
        <v>135</v>
      </c>
      <c r="D22" s="94">
        <v>37772</v>
      </c>
      <c r="E22" s="94">
        <v>9399</v>
      </c>
      <c r="F22" s="94">
        <v>11</v>
      </c>
      <c r="G22" s="94">
        <v>57137</v>
      </c>
      <c r="H22" s="94">
        <v>14370</v>
      </c>
      <c r="I22" s="94">
        <v>4118</v>
      </c>
      <c r="J22" s="94">
        <v>15793037</v>
      </c>
      <c r="K22" s="95">
        <v>2215759</v>
      </c>
    </row>
    <row r="23" spans="2:11" ht="15" customHeight="1">
      <c r="B23" s="13" t="s">
        <v>1937</v>
      </c>
      <c r="C23" s="94">
        <v>13</v>
      </c>
      <c r="D23" s="94">
        <v>3839</v>
      </c>
      <c r="E23" s="94">
        <v>943</v>
      </c>
      <c r="F23" s="94">
        <v>7</v>
      </c>
      <c r="G23" s="94">
        <v>42546</v>
      </c>
      <c r="H23" s="94">
        <v>10674</v>
      </c>
      <c r="I23" s="94">
        <v>2573</v>
      </c>
      <c r="J23" s="94">
        <v>12294869</v>
      </c>
      <c r="K23" s="95">
        <v>1627836</v>
      </c>
    </row>
    <row r="24" spans="2:11" ht="15" customHeight="1">
      <c r="B24" s="13" t="s">
        <v>1938</v>
      </c>
      <c r="C24" s="94">
        <v>122</v>
      </c>
      <c r="D24" s="94">
        <v>33933</v>
      </c>
      <c r="E24" s="94">
        <v>8456</v>
      </c>
      <c r="F24" s="94">
        <v>4</v>
      </c>
      <c r="G24" s="94">
        <v>14591</v>
      </c>
      <c r="H24" s="94">
        <v>3696</v>
      </c>
      <c r="I24" s="94">
        <v>1545</v>
      </c>
      <c r="J24" s="94">
        <v>3498168</v>
      </c>
      <c r="K24" s="95">
        <v>587923</v>
      </c>
    </row>
    <row r="25" spans="2:11" ht="15" customHeight="1">
      <c r="B25" s="13"/>
      <c r="C25" s="94"/>
      <c r="D25" s="94"/>
      <c r="E25" s="94"/>
      <c r="F25" s="94"/>
      <c r="G25" s="94"/>
      <c r="H25" s="94"/>
      <c r="I25" s="94"/>
      <c r="J25" s="94"/>
      <c r="K25" s="95"/>
    </row>
    <row r="26" spans="1:11" ht="15" customHeight="1">
      <c r="A26" s="10" t="s">
        <v>1210</v>
      </c>
      <c r="B26" s="13" t="s">
        <v>1935</v>
      </c>
      <c r="C26" s="94">
        <v>209</v>
      </c>
      <c r="D26" s="94">
        <v>60994</v>
      </c>
      <c r="E26" s="94">
        <v>15009</v>
      </c>
      <c r="F26" s="94">
        <v>10</v>
      </c>
      <c r="G26" s="94">
        <v>100753</v>
      </c>
      <c r="H26" s="94">
        <v>22008</v>
      </c>
      <c r="I26" s="94">
        <v>3959</v>
      </c>
      <c r="J26" s="94">
        <v>15715423</v>
      </c>
      <c r="K26" s="95">
        <v>2555015</v>
      </c>
    </row>
    <row r="27" spans="2:11" ht="15" customHeight="1">
      <c r="B27" s="13" t="s">
        <v>1937</v>
      </c>
      <c r="C27" s="94">
        <v>19</v>
      </c>
      <c r="D27" s="94">
        <v>3693</v>
      </c>
      <c r="E27" s="94">
        <v>964</v>
      </c>
      <c r="F27" s="94">
        <v>2</v>
      </c>
      <c r="G27" s="94">
        <v>46928</v>
      </c>
      <c r="H27" s="94">
        <v>10152</v>
      </c>
      <c r="I27" s="94">
        <v>1600</v>
      </c>
      <c r="J27" s="94">
        <v>10821967</v>
      </c>
      <c r="K27" s="95">
        <v>1649457</v>
      </c>
    </row>
    <row r="28" spans="2:11" ht="15" customHeight="1">
      <c r="B28" s="13" t="s">
        <v>1938</v>
      </c>
      <c r="C28" s="94">
        <v>190</v>
      </c>
      <c r="D28" s="94">
        <v>57301</v>
      </c>
      <c r="E28" s="94">
        <v>14045</v>
      </c>
      <c r="F28" s="94">
        <v>8</v>
      </c>
      <c r="G28" s="94">
        <v>53825</v>
      </c>
      <c r="H28" s="94">
        <v>11856</v>
      </c>
      <c r="I28" s="94">
        <v>2359</v>
      </c>
      <c r="J28" s="94">
        <v>4893456</v>
      </c>
      <c r="K28" s="95">
        <v>905558</v>
      </c>
    </row>
    <row r="29" spans="2:11" ht="15" customHeight="1">
      <c r="B29" s="13"/>
      <c r="C29" s="94"/>
      <c r="D29" s="94"/>
      <c r="E29" s="94"/>
      <c r="F29" s="94"/>
      <c r="G29" s="94"/>
      <c r="H29" s="94"/>
      <c r="I29" s="94"/>
      <c r="J29" s="94"/>
      <c r="K29" s="95"/>
    </row>
    <row r="30" spans="1:11" ht="15" customHeight="1">
      <c r="A30" s="10" t="s">
        <v>1211</v>
      </c>
      <c r="B30" s="13" t="s">
        <v>1935</v>
      </c>
      <c r="C30" s="94">
        <v>275</v>
      </c>
      <c r="D30" s="94">
        <v>86840</v>
      </c>
      <c r="E30" s="94">
        <v>20692</v>
      </c>
      <c r="F30" s="94">
        <v>1</v>
      </c>
      <c r="G30" s="94">
        <v>9359</v>
      </c>
      <c r="H30" s="94">
        <v>2301</v>
      </c>
      <c r="I30" s="94">
        <v>5111</v>
      </c>
      <c r="J30" s="94">
        <v>17847109</v>
      </c>
      <c r="K30" s="95">
        <v>2751390</v>
      </c>
    </row>
    <row r="31" spans="2:11" ht="15" customHeight="1">
      <c r="B31" s="13" t="s">
        <v>1937</v>
      </c>
      <c r="C31" s="94">
        <v>6</v>
      </c>
      <c r="D31" s="94">
        <v>3038</v>
      </c>
      <c r="E31" s="94">
        <v>666</v>
      </c>
      <c r="F31" s="94" t="s">
        <v>536</v>
      </c>
      <c r="G31" s="94" t="s">
        <v>536</v>
      </c>
      <c r="H31" s="94" t="s">
        <v>536</v>
      </c>
      <c r="I31" s="94">
        <v>2149</v>
      </c>
      <c r="J31" s="94">
        <v>7543865</v>
      </c>
      <c r="K31" s="95">
        <v>1166583</v>
      </c>
    </row>
    <row r="32" spans="2:11" ht="15" customHeight="1">
      <c r="B32" s="13" t="s">
        <v>1938</v>
      </c>
      <c r="C32" s="94">
        <v>269</v>
      </c>
      <c r="D32" s="94">
        <v>83802</v>
      </c>
      <c r="E32" s="94">
        <v>20026</v>
      </c>
      <c r="F32" s="94">
        <v>1</v>
      </c>
      <c r="G32" s="94">
        <v>9359</v>
      </c>
      <c r="H32" s="94">
        <v>2301</v>
      </c>
      <c r="I32" s="94">
        <v>2962</v>
      </c>
      <c r="J32" s="94">
        <v>10303244</v>
      </c>
      <c r="K32" s="95">
        <v>1584807</v>
      </c>
    </row>
    <row r="33" spans="2:11" ht="15" customHeight="1">
      <c r="B33" s="13"/>
      <c r="C33" s="94"/>
      <c r="D33" s="94"/>
      <c r="E33" s="94"/>
      <c r="F33" s="94"/>
      <c r="G33" s="94"/>
      <c r="H33" s="94"/>
      <c r="I33" s="94"/>
      <c r="J33" s="94"/>
      <c r="K33" s="95"/>
    </row>
    <row r="34" spans="1:11" ht="15" customHeight="1">
      <c r="A34" s="10" t="s">
        <v>1212</v>
      </c>
      <c r="B34" s="13" t="s">
        <v>1935</v>
      </c>
      <c r="C34" s="94">
        <v>54</v>
      </c>
      <c r="D34" s="94">
        <v>14798</v>
      </c>
      <c r="E34" s="94">
        <v>3597</v>
      </c>
      <c r="F34" s="94">
        <v>2</v>
      </c>
      <c r="G34" s="94">
        <v>56766</v>
      </c>
      <c r="H34" s="94">
        <v>13099</v>
      </c>
      <c r="I34" s="94">
        <v>1686</v>
      </c>
      <c r="J34" s="94">
        <v>10388366</v>
      </c>
      <c r="K34" s="95">
        <v>1442830</v>
      </c>
    </row>
    <row r="35" spans="2:11" ht="15" customHeight="1">
      <c r="B35" s="13" t="s">
        <v>1937</v>
      </c>
      <c r="C35" s="94">
        <v>4</v>
      </c>
      <c r="D35" s="94">
        <v>608</v>
      </c>
      <c r="E35" s="94">
        <v>165</v>
      </c>
      <c r="F35" s="94" t="s">
        <v>536</v>
      </c>
      <c r="G35" s="94">
        <v>45237</v>
      </c>
      <c r="H35" s="94">
        <v>10491</v>
      </c>
      <c r="I35" s="94">
        <v>897</v>
      </c>
      <c r="J35" s="94">
        <v>6692028</v>
      </c>
      <c r="K35" s="95">
        <v>987475</v>
      </c>
    </row>
    <row r="36" spans="2:11" ht="15" customHeight="1">
      <c r="B36" s="13" t="s">
        <v>1938</v>
      </c>
      <c r="C36" s="94">
        <v>50</v>
      </c>
      <c r="D36" s="94">
        <v>14190</v>
      </c>
      <c r="E36" s="94">
        <v>3432</v>
      </c>
      <c r="F36" s="94">
        <v>2</v>
      </c>
      <c r="G36" s="94">
        <v>11529</v>
      </c>
      <c r="H36" s="94">
        <v>2608</v>
      </c>
      <c r="I36" s="94">
        <v>789</v>
      </c>
      <c r="J36" s="94">
        <v>3696338</v>
      </c>
      <c r="K36" s="95">
        <v>455355</v>
      </c>
    </row>
    <row r="37" spans="2:11" ht="15" customHeight="1">
      <c r="B37" s="13"/>
      <c r="C37" s="94"/>
      <c r="D37" s="94"/>
      <c r="E37" s="94"/>
      <c r="F37" s="94"/>
      <c r="G37" s="94"/>
      <c r="H37" s="94"/>
      <c r="I37" s="94"/>
      <c r="J37" s="94"/>
      <c r="K37" s="95"/>
    </row>
    <row r="38" spans="1:11" ht="15" customHeight="1">
      <c r="A38" s="10" t="s">
        <v>930</v>
      </c>
      <c r="B38" s="13" t="s">
        <v>1935</v>
      </c>
      <c r="C38" s="94">
        <v>632</v>
      </c>
      <c r="D38" s="94">
        <v>221657</v>
      </c>
      <c r="E38" s="94">
        <v>52208</v>
      </c>
      <c r="F38" s="94">
        <v>4</v>
      </c>
      <c r="G38" s="94">
        <v>34412</v>
      </c>
      <c r="H38" s="94">
        <v>8150</v>
      </c>
      <c r="I38" s="94">
        <v>7431</v>
      </c>
      <c r="J38" s="94">
        <v>12195864</v>
      </c>
      <c r="K38" s="95">
        <v>2089273</v>
      </c>
    </row>
    <row r="39" spans="2:11" ht="15" customHeight="1">
      <c r="B39" s="13" t="s">
        <v>1937</v>
      </c>
      <c r="C39" s="94">
        <v>27</v>
      </c>
      <c r="D39" s="94">
        <v>8158</v>
      </c>
      <c r="E39" s="94">
        <v>1736</v>
      </c>
      <c r="F39" s="94">
        <v>2</v>
      </c>
      <c r="G39" s="94">
        <v>29509</v>
      </c>
      <c r="H39" s="94">
        <v>6845</v>
      </c>
      <c r="I39" s="94">
        <v>1917</v>
      </c>
      <c r="J39" s="94">
        <v>6481458</v>
      </c>
      <c r="K39" s="95">
        <v>1019404</v>
      </c>
    </row>
    <row r="40" spans="2:11" ht="15" customHeight="1">
      <c r="B40" s="13" t="s">
        <v>1938</v>
      </c>
      <c r="C40" s="94">
        <v>605</v>
      </c>
      <c r="D40" s="94">
        <v>213499</v>
      </c>
      <c r="E40" s="94">
        <v>50472</v>
      </c>
      <c r="F40" s="94">
        <v>2</v>
      </c>
      <c r="G40" s="94">
        <v>4903</v>
      </c>
      <c r="H40" s="94">
        <v>1305</v>
      </c>
      <c r="I40" s="94">
        <v>5514</v>
      </c>
      <c r="J40" s="94">
        <v>5714406</v>
      </c>
      <c r="K40" s="95">
        <v>1069869</v>
      </c>
    </row>
    <row r="41" spans="1:11" ht="18" customHeight="1">
      <c r="A41" s="10" t="s">
        <v>1154</v>
      </c>
      <c r="C41" s="91"/>
      <c r="D41" s="91"/>
      <c r="E41" s="92"/>
      <c r="F41" s="93"/>
      <c r="G41" s="93"/>
      <c r="H41" s="93"/>
      <c r="I41" s="93"/>
      <c r="J41" s="93"/>
      <c r="K41" s="93"/>
    </row>
    <row r="42" spans="1:11" ht="18" customHeight="1">
      <c r="A42" s="82" t="s">
        <v>377</v>
      </c>
      <c r="B42" s="82"/>
      <c r="C42" s="102"/>
      <c r="D42" s="102"/>
      <c r="E42" s="103"/>
      <c r="F42" s="93"/>
      <c r="G42" s="93"/>
      <c r="H42" s="93"/>
      <c r="I42" s="93"/>
      <c r="J42" s="93"/>
      <c r="K42" s="93"/>
    </row>
    <row r="43" spans="3:13" ht="18" customHeight="1">
      <c r="C43" s="93"/>
      <c r="D43" s="93"/>
      <c r="E43" s="93"/>
      <c r="F43" s="93"/>
      <c r="G43" s="93"/>
      <c r="H43" s="93"/>
      <c r="I43" s="93"/>
      <c r="J43" s="93"/>
      <c r="K43" s="93"/>
      <c r="L43" s="23"/>
      <c r="M43" s="23"/>
    </row>
    <row r="44" spans="3:13" ht="18" customHeight="1">
      <c r="C44" s="93"/>
      <c r="D44" s="93"/>
      <c r="E44" s="93"/>
      <c r="F44" s="93"/>
      <c r="G44" s="93"/>
      <c r="H44" s="93"/>
      <c r="I44" s="93"/>
      <c r="J44" s="93"/>
      <c r="K44" s="93"/>
      <c r="L44" s="23"/>
      <c r="M44" s="23"/>
    </row>
    <row r="45" ht="18" customHeight="1"/>
    <row r="46" ht="18" customHeight="1"/>
    <row r="47" ht="18" customHeight="1"/>
    <row r="48" ht="15.75" customHeight="1"/>
    <row r="49" ht="15.75" customHeight="1"/>
    <row r="50" ht="15.75" customHeight="1"/>
    <row r="51" ht="15.75" customHeight="1"/>
    <row r="52" ht="15.75" customHeight="1"/>
    <row r="53" ht="27.75" customHeight="1"/>
    <row r="54" ht="12" customHeight="1"/>
    <row r="55" ht="12" customHeight="1"/>
    <row r="56" ht="102" customHeight="1"/>
    <row r="57" ht="12" customHeight="1"/>
    <row r="58" ht="22.5" customHeight="1"/>
    <row r="59" ht="90.75" customHeight="1"/>
    <row r="60" ht="21" customHeight="1"/>
    <row r="61" ht="21" customHeight="1"/>
    <row r="62" ht="21" customHeight="1"/>
    <row r="63" ht="21" customHeight="1"/>
    <row r="64" ht="14.25" customHeight="1"/>
    <row r="65" ht="21" customHeight="1"/>
    <row r="66" ht="21" customHeight="1"/>
    <row r="67" ht="21" customHeight="1"/>
    <row r="68" ht="18" customHeight="1"/>
    <row r="69" ht="21" customHeight="1"/>
    <row r="70" ht="21" customHeight="1"/>
    <row r="71" ht="21" customHeight="1"/>
    <row r="72" ht="18" customHeight="1"/>
    <row r="73" ht="21" customHeight="1"/>
    <row r="74" ht="21" customHeight="1"/>
    <row r="75" ht="21" customHeight="1"/>
    <row r="76" ht="18" customHeight="1"/>
    <row r="77" ht="21" customHeight="1"/>
    <row r="78" ht="21" customHeight="1"/>
    <row r="79" ht="21" customHeight="1"/>
    <row r="80" ht="18" customHeight="1"/>
    <row r="81" ht="21" customHeight="1"/>
    <row r="82" ht="21" customHeight="1"/>
    <row r="83" ht="21" customHeight="1"/>
    <row r="84" ht="18" customHeight="1"/>
    <row r="85" ht="21" customHeight="1"/>
    <row r="86" ht="21" customHeight="1"/>
    <row r="87" ht="21" customHeight="1"/>
    <row r="88" ht="18" customHeight="1"/>
    <row r="89" ht="21" customHeight="1"/>
    <row r="90" ht="21" customHeight="1"/>
    <row r="91" ht="21" customHeight="1"/>
    <row r="92" ht="12" customHeight="1"/>
    <row r="93" ht="21" customHeight="1"/>
    <row r="94" ht="21" customHeight="1"/>
    <row r="95" ht="21" customHeight="1"/>
    <row r="96" ht="12" customHeight="1"/>
    <row r="97" ht="21" customHeight="1"/>
    <row r="98" ht="21" customHeight="1"/>
    <row r="99" ht="21" customHeight="1"/>
    <row r="100" ht="12" customHeight="1"/>
    <row r="101" ht="21" customHeight="1"/>
    <row r="102" ht="21" customHeight="1"/>
    <row r="103" ht="21" customHeight="1"/>
    <row r="104" ht="12" customHeight="1"/>
    <row r="105" ht="21" customHeight="1"/>
    <row r="106" ht="21" customHeight="1"/>
    <row r="107" ht="21" customHeight="1"/>
    <row r="112" ht="12.75" customHeight="1"/>
    <row r="113" ht="12.75" customHeight="1"/>
    <row r="114" ht="12.75" customHeight="1"/>
    <row r="115" ht="12.75" customHeight="1"/>
    <row r="116" ht="12.75" customHeight="1"/>
    <row r="117" ht="12.75" customHeight="1"/>
    <row r="118" ht="12.75" customHeight="1"/>
    <row r="119" ht="21" customHeight="1"/>
    <row r="120" ht="21" customHeight="1"/>
    <row r="121" ht="21" customHeight="1"/>
    <row r="122" ht="12.75" customHeight="1"/>
    <row r="123" ht="21" customHeight="1"/>
    <row r="124" ht="21" customHeight="1"/>
    <row r="125" ht="21" customHeight="1"/>
    <row r="126" ht="12.75" customHeight="1"/>
    <row r="127" ht="21" customHeight="1"/>
    <row r="128" ht="21" customHeight="1"/>
    <row r="129" ht="21" customHeight="1"/>
    <row r="130" ht="12.75" customHeight="1"/>
    <row r="131" ht="21" customHeight="1"/>
    <row r="132" ht="21" customHeight="1"/>
    <row r="133" ht="21" customHeight="1"/>
    <row r="134" ht="12.75" customHeight="1"/>
    <row r="135" ht="21" customHeight="1"/>
    <row r="136" ht="21" customHeight="1"/>
    <row r="137" ht="21" customHeight="1"/>
    <row r="138" ht="12.75" customHeight="1"/>
    <row r="139" ht="21" customHeight="1"/>
    <row r="140" ht="21" customHeight="1"/>
    <row r="141" ht="21" customHeight="1"/>
    <row r="142" ht="12.75" customHeight="1"/>
    <row r="143" ht="21" customHeight="1"/>
    <row r="144" ht="21" customHeight="1"/>
    <row r="145" ht="21" customHeight="1"/>
    <row r="146" ht="12.75" customHeight="1"/>
    <row r="147" ht="21" customHeight="1"/>
    <row r="148" ht="21" customHeight="1"/>
    <row r="149" ht="21" customHeight="1"/>
    <row r="150" ht="12.75" customHeight="1"/>
    <row r="151" ht="21" customHeight="1"/>
    <row r="152" ht="21" customHeight="1"/>
    <row r="153" ht="21" customHeight="1"/>
    <row r="154" ht="12.75" customHeight="1"/>
    <row r="155" ht="21" customHeight="1"/>
    <row r="156" ht="21" customHeight="1"/>
    <row r="157" ht="21" customHeight="1"/>
    <row r="158" ht="12.75" customHeight="1"/>
    <row r="159" ht="21" customHeight="1"/>
    <row r="160" ht="21" customHeight="1"/>
    <row r="161" ht="21" customHeight="1"/>
    <row r="162" ht="12.75" customHeight="1"/>
    <row r="163" ht="21" customHeight="1"/>
    <row r="164" ht="21" customHeight="1"/>
    <row r="165" ht="21" customHeight="1"/>
    <row r="166" ht="12.75" customHeight="1"/>
    <row r="167" ht="12.75" customHeight="1"/>
    <row r="168" ht="12.75" customHeight="1"/>
    <row r="169" ht="12.75" customHeight="1"/>
    <row r="170" ht="12.75" customHeight="1"/>
    <row r="171" ht="12.75" customHeight="1"/>
  </sheetData>
  <mergeCells count="14">
    <mergeCell ref="A11:A13"/>
    <mergeCell ref="A8:A10"/>
    <mergeCell ref="C8:E10"/>
    <mergeCell ref="F8:H10"/>
    <mergeCell ref="I8:K10"/>
    <mergeCell ref="C11:C13"/>
    <mergeCell ref="D11:D13"/>
    <mergeCell ref="E11:E13"/>
    <mergeCell ref="F11:F13"/>
    <mergeCell ref="G11:G13"/>
    <mergeCell ref="H11:H13"/>
    <mergeCell ref="I11:I13"/>
    <mergeCell ref="J11:J13"/>
    <mergeCell ref="K11:K13"/>
  </mergeCells>
  <printOptions horizontalCentered="1" verticalCentered="1"/>
  <pageMargins left="0.7874015748031497" right="0.7874015748031497" top="0.984251968503937" bottom="0.984251968503937" header="0.5118110236220472" footer="0.5118110236220472"/>
  <pageSetup horizontalDpi="600" verticalDpi="600" orientation="portrait" paperSize="9" scale="60" r:id="rId1"/>
</worksheet>
</file>

<file path=xl/worksheets/sheet36.xml><?xml version="1.0" encoding="utf-8"?>
<worksheet xmlns="http://schemas.openxmlformats.org/spreadsheetml/2006/main" xmlns:r="http://schemas.openxmlformats.org/officeDocument/2006/relationships">
  <dimension ref="A3:H84"/>
  <sheetViews>
    <sheetView showGridLines="0" workbookViewId="0" topLeftCell="A16">
      <selection activeCell="G14" sqref="G14"/>
    </sheetView>
  </sheetViews>
  <sheetFormatPr defaultColWidth="9.140625" defaultRowHeight="12.75"/>
  <cols>
    <col min="1" max="1" width="25.57421875" style="10" customWidth="1"/>
    <col min="2" max="2" width="2.57421875" style="10" customWidth="1"/>
    <col min="3" max="3" width="9.8515625" style="10" customWidth="1"/>
    <col min="4" max="4" width="11.8515625" style="10" customWidth="1"/>
    <col min="5" max="5" width="14.57421875" style="10" customWidth="1"/>
    <col min="6" max="6" width="10.28125" style="10" customWidth="1"/>
    <col min="7" max="7" width="12.28125" style="10" customWidth="1"/>
    <col min="8" max="8" width="16.7109375" style="10" customWidth="1"/>
    <col min="9" max="16384" width="9.140625" style="10" customWidth="1"/>
  </cols>
  <sheetData>
    <row r="1" ht="15" customHeight="1"/>
    <row r="2" ht="18.75" customHeight="1"/>
    <row r="3" ht="18.75" customHeight="1">
      <c r="A3" s="10" t="s">
        <v>646</v>
      </c>
    </row>
    <row r="4" ht="18.75" customHeight="1">
      <c r="A4" s="10" t="s">
        <v>931</v>
      </c>
    </row>
    <row r="5" ht="18.75" customHeight="1">
      <c r="A5" s="10" t="s">
        <v>932</v>
      </c>
    </row>
    <row r="6" spans="1:8" ht="18.75" customHeight="1">
      <c r="A6" s="82" t="s">
        <v>378</v>
      </c>
      <c r="B6" s="82"/>
      <c r="C6" s="82"/>
      <c r="D6" s="82"/>
      <c r="E6" s="82"/>
      <c r="F6" s="82"/>
      <c r="G6" s="82"/>
      <c r="H6" s="82"/>
    </row>
    <row r="7" spans="1:8" ht="18.75" customHeight="1">
      <c r="A7" s="101" t="s">
        <v>933</v>
      </c>
      <c r="B7" s="101"/>
      <c r="C7" s="82"/>
      <c r="D7" s="82"/>
      <c r="E7" s="82"/>
      <c r="F7" s="101"/>
      <c r="G7" s="101"/>
      <c r="H7" s="101"/>
    </row>
    <row r="8" spans="1:8" ht="12.75">
      <c r="A8" s="563" t="s">
        <v>719</v>
      </c>
      <c r="B8" s="13"/>
      <c r="C8" s="497" t="s">
        <v>1389</v>
      </c>
      <c r="D8" s="508"/>
      <c r="E8" s="545"/>
      <c r="F8" s="563" t="s">
        <v>1390</v>
      </c>
      <c r="G8" s="563"/>
      <c r="H8" s="563"/>
    </row>
    <row r="9" spans="1:8" ht="12.75">
      <c r="A9" s="563"/>
      <c r="B9" s="13"/>
      <c r="C9" s="509"/>
      <c r="D9" s="510"/>
      <c r="E9" s="519"/>
      <c r="F9" s="563"/>
      <c r="G9" s="563"/>
      <c r="H9" s="563"/>
    </row>
    <row r="10" spans="1:8" ht="38.25" customHeight="1">
      <c r="A10" s="563"/>
      <c r="B10" s="13"/>
      <c r="C10" s="498"/>
      <c r="D10" s="511"/>
      <c r="E10" s="520"/>
      <c r="F10" s="511"/>
      <c r="G10" s="511"/>
      <c r="H10" s="511"/>
    </row>
    <row r="11" spans="1:8" ht="16.5" customHeight="1">
      <c r="A11" s="561" t="s">
        <v>1722</v>
      </c>
      <c r="B11" s="13"/>
      <c r="C11" s="545" t="s">
        <v>1384</v>
      </c>
      <c r="D11" s="505" t="s">
        <v>1391</v>
      </c>
      <c r="E11" s="505" t="s">
        <v>1392</v>
      </c>
      <c r="F11" s="505" t="s">
        <v>1384</v>
      </c>
      <c r="G11" s="505" t="s">
        <v>1393</v>
      </c>
      <c r="H11" s="497" t="s">
        <v>1394</v>
      </c>
    </row>
    <row r="12" spans="1:8" ht="12.75">
      <c r="A12" s="561"/>
      <c r="B12" s="13"/>
      <c r="C12" s="519"/>
      <c r="D12" s="506"/>
      <c r="E12" s="506"/>
      <c r="F12" s="506"/>
      <c r="G12" s="506"/>
      <c r="H12" s="509"/>
    </row>
    <row r="13" spans="1:8" ht="53.25" customHeight="1">
      <c r="A13" s="562"/>
      <c r="B13" s="19"/>
      <c r="C13" s="520"/>
      <c r="D13" s="507"/>
      <c r="E13" s="507"/>
      <c r="F13" s="507"/>
      <c r="G13" s="507"/>
      <c r="H13" s="498"/>
    </row>
    <row r="14" spans="2:7" ht="12" customHeight="1">
      <c r="B14" s="13"/>
      <c r="C14" s="20"/>
      <c r="D14" s="20"/>
      <c r="E14" s="20"/>
      <c r="F14" s="20"/>
      <c r="G14" s="20"/>
    </row>
    <row r="15" spans="1:8" ht="12" customHeight="1">
      <c r="A15" s="10" t="s">
        <v>738</v>
      </c>
      <c r="B15" s="13" t="s">
        <v>1935</v>
      </c>
      <c r="C15" s="94">
        <v>1887</v>
      </c>
      <c r="D15" s="94">
        <v>597749</v>
      </c>
      <c r="E15" s="94">
        <v>142918</v>
      </c>
      <c r="F15" s="94">
        <v>39</v>
      </c>
      <c r="G15" s="94">
        <v>312641</v>
      </c>
      <c r="H15" s="95">
        <v>72768</v>
      </c>
    </row>
    <row r="16" spans="2:8" ht="12" customHeight="1">
      <c r="B16" s="13" t="s">
        <v>1937</v>
      </c>
      <c r="C16" s="94">
        <v>82</v>
      </c>
      <c r="D16" s="94">
        <v>24946</v>
      </c>
      <c r="E16" s="94">
        <v>5741</v>
      </c>
      <c r="F16" s="94">
        <v>21</v>
      </c>
      <c r="G16" s="94">
        <v>215863</v>
      </c>
      <c r="H16" s="95">
        <v>50363</v>
      </c>
    </row>
    <row r="17" spans="2:8" ht="12" customHeight="1">
      <c r="B17" s="13" t="s">
        <v>1938</v>
      </c>
      <c r="C17" s="94">
        <v>1805</v>
      </c>
      <c r="D17" s="94">
        <v>572803</v>
      </c>
      <c r="E17" s="94">
        <v>137177</v>
      </c>
      <c r="F17" s="94">
        <v>18</v>
      </c>
      <c r="G17" s="94">
        <v>96778</v>
      </c>
      <c r="H17" s="95">
        <v>22405</v>
      </c>
    </row>
    <row r="18" spans="2:8" ht="12" customHeight="1">
      <c r="B18" s="13"/>
      <c r="C18" s="96"/>
      <c r="D18" s="96"/>
      <c r="E18" s="96"/>
      <c r="F18" s="96"/>
      <c r="G18" s="96"/>
      <c r="H18" s="97"/>
    </row>
    <row r="19" spans="1:8" ht="12" customHeight="1">
      <c r="A19" s="10" t="s">
        <v>934</v>
      </c>
      <c r="B19" s="13" t="s">
        <v>1935</v>
      </c>
      <c r="C19" s="94">
        <v>25</v>
      </c>
      <c r="D19" s="94">
        <v>7198</v>
      </c>
      <c r="E19" s="94">
        <v>1718</v>
      </c>
      <c r="F19" s="94">
        <v>1</v>
      </c>
      <c r="G19" s="94">
        <v>13785</v>
      </c>
      <c r="H19" s="95">
        <v>3170</v>
      </c>
    </row>
    <row r="20" spans="2:8" ht="12" customHeight="1">
      <c r="B20" s="13" t="s">
        <v>1937</v>
      </c>
      <c r="C20" s="94">
        <v>3</v>
      </c>
      <c r="D20" s="94">
        <v>528</v>
      </c>
      <c r="E20" s="94">
        <v>146</v>
      </c>
      <c r="F20" s="94" t="s">
        <v>536</v>
      </c>
      <c r="G20" s="94">
        <v>3010</v>
      </c>
      <c r="H20" s="95">
        <v>720</v>
      </c>
    </row>
    <row r="21" spans="2:8" ht="12" customHeight="1">
      <c r="B21" s="13" t="s">
        <v>1938</v>
      </c>
      <c r="C21" s="94">
        <v>22</v>
      </c>
      <c r="D21" s="94">
        <v>6670</v>
      </c>
      <c r="E21" s="94">
        <v>1572</v>
      </c>
      <c r="F21" s="94">
        <v>1</v>
      </c>
      <c r="G21" s="94">
        <v>10775</v>
      </c>
      <c r="H21" s="95">
        <v>2450</v>
      </c>
    </row>
    <row r="22" spans="2:8" ht="12" customHeight="1">
      <c r="B22" s="13"/>
      <c r="C22" s="94"/>
      <c r="D22" s="94"/>
      <c r="E22" s="94"/>
      <c r="F22" s="94"/>
      <c r="G22" s="94"/>
      <c r="H22" s="95"/>
    </row>
    <row r="23" spans="1:8" ht="12" customHeight="1">
      <c r="A23" s="10" t="s">
        <v>935</v>
      </c>
      <c r="B23" s="13" t="s">
        <v>1935</v>
      </c>
      <c r="C23" s="94">
        <v>134</v>
      </c>
      <c r="D23" s="94">
        <v>43697</v>
      </c>
      <c r="E23" s="94">
        <v>10354</v>
      </c>
      <c r="F23" s="94">
        <v>1</v>
      </c>
      <c r="G23" s="94">
        <v>2629</v>
      </c>
      <c r="H23" s="95">
        <v>726</v>
      </c>
    </row>
    <row r="24" spans="2:8" ht="12" customHeight="1">
      <c r="B24" s="13" t="s">
        <v>1937</v>
      </c>
      <c r="C24" s="94">
        <v>9</v>
      </c>
      <c r="D24" s="94">
        <v>2398</v>
      </c>
      <c r="E24" s="94">
        <v>628</v>
      </c>
      <c r="F24" s="94" t="s">
        <v>536</v>
      </c>
      <c r="G24" s="94">
        <v>1635</v>
      </c>
      <c r="H24" s="95">
        <v>534</v>
      </c>
    </row>
    <row r="25" spans="2:8" ht="12" customHeight="1">
      <c r="B25" s="13" t="s">
        <v>1938</v>
      </c>
      <c r="C25" s="94">
        <v>125</v>
      </c>
      <c r="D25" s="94">
        <v>41299</v>
      </c>
      <c r="E25" s="94">
        <v>9726</v>
      </c>
      <c r="F25" s="94">
        <v>1</v>
      </c>
      <c r="G25" s="94">
        <v>994</v>
      </c>
      <c r="H25" s="95">
        <v>192</v>
      </c>
    </row>
    <row r="26" spans="2:8" ht="12" customHeight="1">
      <c r="B26" s="13"/>
      <c r="C26" s="94"/>
      <c r="D26" s="94"/>
      <c r="E26" s="94"/>
      <c r="F26" s="94"/>
      <c r="G26" s="94"/>
      <c r="H26" s="95"/>
    </row>
    <row r="27" spans="1:8" ht="12" customHeight="1">
      <c r="A27" s="10" t="s">
        <v>936</v>
      </c>
      <c r="B27" s="13" t="s">
        <v>1935</v>
      </c>
      <c r="C27" s="94">
        <v>107</v>
      </c>
      <c r="D27" s="94">
        <v>29669</v>
      </c>
      <c r="E27" s="94">
        <v>7311</v>
      </c>
      <c r="F27" s="94">
        <v>3</v>
      </c>
      <c r="G27" s="94">
        <v>20509</v>
      </c>
      <c r="H27" s="95">
        <v>2582</v>
      </c>
    </row>
    <row r="28" spans="2:8" ht="12" customHeight="1">
      <c r="B28" s="13" t="s">
        <v>1937</v>
      </c>
      <c r="C28" s="94">
        <v>2</v>
      </c>
      <c r="D28" s="94">
        <v>526</v>
      </c>
      <c r="E28" s="94">
        <v>129</v>
      </c>
      <c r="F28" s="94">
        <v>1</v>
      </c>
      <c r="G28" s="94">
        <v>8927</v>
      </c>
      <c r="H28" s="95">
        <v>798</v>
      </c>
    </row>
    <row r="29" spans="2:8" ht="12" customHeight="1">
      <c r="B29" s="13" t="s">
        <v>1938</v>
      </c>
      <c r="C29" s="94">
        <v>105</v>
      </c>
      <c r="D29" s="94">
        <v>29143</v>
      </c>
      <c r="E29" s="94">
        <v>7182</v>
      </c>
      <c r="F29" s="94">
        <v>2</v>
      </c>
      <c r="G29" s="94">
        <v>11582</v>
      </c>
      <c r="H29" s="95">
        <v>1784</v>
      </c>
    </row>
    <row r="30" spans="2:8" ht="12" customHeight="1">
      <c r="B30" s="13"/>
      <c r="C30" s="94"/>
      <c r="D30" s="94"/>
      <c r="E30" s="94"/>
      <c r="F30" s="94"/>
      <c r="G30" s="94"/>
      <c r="H30" s="95"/>
    </row>
    <row r="31" spans="1:8" ht="12" customHeight="1">
      <c r="A31" s="10" t="s">
        <v>937</v>
      </c>
      <c r="B31" s="13" t="s">
        <v>1935</v>
      </c>
      <c r="C31" s="94">
        <v>76</v>
      </c>
      <c r="D31" s="94">
        <v>24478</v>
      </c>
      <c r="E31" s="94">
        <v>6275</v>
      </c>
      <c r="F31" s="94" t="s">
        <v>536</v>
      </c>
      <c r="G31" s="94">
        <v>5143</v>
      </c>
      <c r="H31" s="95">
        <v>1367</v>
      </c>
    </row>
    <row r="32" spans="2:8" ht="12" customHeight="1">
      <c r="B32" s="13" t="s">
        <v>1937</v>
      </c>
      <c r="C32" s="94">
        <v>5</v>
      </c>
      <c r="D32" s="94">
        <v>2718</v>
      </c>
      <c r="E32" s="94">
        <v>583</v>
      </c>
      <c r="F32" s="94" t="s">
        <v>536</v>
      </c>
      <c r="G32" s="94" t="s">
        <v>536</v>
      </c>
      <c r="H32" s="95" t="s">
        <v>536</v>
      </c>
    </row>
    <row r="33" spans="2:8" ht="12" customHeight="1">
      <c r="B33" s="13" t="s">
        <v>1938</v>
      </c>
      <c r="C33" s="94">
        <v>71</v>
      </c>
      <c r="D33" s="94">
        <v>21760</v>
      </c>
      <c r="E33" s="94">
        <v>5692</v>
      </c>
      <c r="F33" s="94" t="s">
        <v>536</v>
      </c>
      <c r="G33" s="94">
        <v>5143</v>
      </c>
      <c r="H33" s="95">
        <v>1367</v>
      </c>
    </row>
    <row r="34" spans="2:8" ht="12" customHeight="1">
      <c r="B34" s="13"/>
      <c r="C34" s="94"/>
      <c r="D34" s="94"/>
      <c r="E34" s="94"/>
      <c r="F34" s="94"/>
      <c r="G34" s="94"/>
      <c r="H34" s="95"/>
    </row>
    <row r="35" spans="1:8" ht="12" customHeight="1">
      <c r="A35" s="10" t="s">
        <v>938</v>
      </c>
      <c r="B35" s="13" t="s">
        <v>1935</v>
      </c>
      <c r="C35" s="94">
        <v>152</v>
      </c>
      <c r="D35" s="94">
        <v>45098</v>
      </c>
      <c r="E35" s="94">
        <v>10501</v>
      </c>
      <c r="F35" s="94">
        <v>2</v>
      </c>
      <c r="G35" s="94">
        <v>7734</v>
      </c>
      <c r="H35" s="95">
        <v>1392</v>
      </c>
    </row>
    <row r="36" spans="2:8" ht="12" customHeight="1">
      <c r="B36" s="13" t="s">
        <v>1937</v>
      </c>
      <c r="C36" s="94">
        <v>7</v>
      </c>
      <c r="D36" s="94">
        <v>3627</v>
      </c>
      <c r="E36" s="94">
        <v>784</v>
      </c>
      <c r="F36" s="94">
        <v>2</v>
      </c>
      <c r="G36" s="94">
        <v>7087</v>
      </c>
      <c r="H36" s="95">
        <v>1217</v>
      </c>
    </row>
    <row r="37" spans="2:8" ht="12" customHeight="1">
      <c r="B37" s="13" t="s">
        <v>1938</v>
      </c>
      <c r="C37" s="94">
        <v>145</v>
      </c>
      <c r="D37" s="94">
        <v>41471</v>
      </c>
      <c r="E37" s="94">
        <v>9717</v>
      </c>
      <c r="F37" s="94" t="s">
        <v>536</v>
      </c>
      <c r="G37" s="94">
        <v>647</v>
      </c>
      <c r="H37" s="95">
        <v>175</v>
      </c>
    </row>
    <row r="38" spans="2:8" ht="12" customHeight="1">
      <c r="B38" s="13"/>
      <c r="C38" s="94"/>
      <c r="D38" s="94"/>
      <c r="E38" s="94"/>
      <c r="F38" s="94"/>
      <c r="G38" s="94"/>
      <c r="H38" s="95"/>
    </row>
    <row r="39" spans="1:8" ht="12" customHeight="1">
      <c r="A39" s="10" t="s">
        <v>939</v>
      </c>
      <c r="B39" s="13" t="s">
        <v>1935</v>
      </c>
      <c r="C39" s="94">
        <v>42</v>
      </c>
      <c r="D39" s="94">
        <v>12987</v>
      </c>
      <c r="E39" s="94">
        <v>2769</v>
      </c>
      <c r="F39" s="94">
        <v>6</v>
      </c>
      <c r="G39" s="94">
        <v>39410</v>
      </c>
      <c r="H39" s="95">
        <v>9849</v>
      </c>
    </row>
    <row r="40" spans="2:8" ht="12" customHeight="1">
      <c r="B40" s="13" t="s">
        <v>1937</v>
      </c>
      <c r="C40" s="94">
        <v>1</v>
      </c>
      <c r="D40" s="94">
        <v>599</v>
      </c>
      <c r="E40" s="94">
        <v>98</v>
      </c>
      <c r="F40" s="94">
        <v>3</v>
      </c>
      <c r="G40" s="94">
        <v>27025</v>
      </c>
      <c r="H40" s="95">
        <v>6736</v>
      </c>
    </row>
    <row r="41" spans="2:8" ht="12" customHeight="1">
      <c r="B41" s="13" t="s">
        <v>1938</v>
      </c>
      <c r="C41" s="94">
        <v>41</v>
      </c>
      <c r="D41" s="94">
        <v>12388</v>
      </c>
      <c r="E41" s="94">
        <v>2671</v>
      </c>
      <c r="F41" s="94">
        <v>3</v>
      </c>
      <c r="G41" s="94">
        <v>12385</v>
      </c>
      <c r="H41" s="95">
        <v>3113</v>
      </c>
    </row>
    <row r="42" spans="2:8" ht="12" customHeight="1">
      <c r="B42" s="13"/>
      <c r="C42" s="94"/>
      <c r="D42" s="94"/>
      <c r="E42" s="94"/>
      <c r="F42" s="94"/>
      <c r="G42" s="94"/>
      <c r="H42" s="95"/>
    </row>
    <row r="43" spans="1:8" ht="12" customHeight="1">
      <c r="A43" s="10" t="s">
        <v>940</v>
      </c>
      <c r="B43" s="13" t="s">
        <v>1935</v>
      </c>
      <c r="C43" s="94">
        <v>430</v>
      </c>
      <c r="D43" s="94">
        <v>130590</v>
      </c>
      <c r="E43" s="94">
        <v>31512</v>
      </c>
      <c r="F43" s="94">
        <v>9</v>
      </c>
      <c r="G43" s="94">
        <v>46480</v>
      </c>
      <c r="H43" s="95">
        <v>11448</v>
      </c>
    </row>
    <row r="44" spans="2:8" ht="12" customHeight="1">
      <c r="B44" s="13" t="s">
        <v>1937</v>
      </c>
      <c r="C44" s="94">
        <v>6</v>
      </c>
      <c r="D44" s="94">
        <v>1983</v>
      </c>
      <c r="E44" s="94">
        <v>483</v>
      </c>
      <c r="F44" s="94">
        <v>8</v>
      </c>
      <c r="G44" s="94">
        <v>44556</v>
      </c>
      <c r="H44" s="95">
        <v>10984</v>
      </c>
    </row>
    <row r="45" spans="2:8" ht="12" customHeight="1">
      <c r="B45" s="13" t="s">
        <v>1938</v>
      </c>
      <c r="C45" s="94">
        <v>424</v>
      </c>
      <c r="D45" s="94">
        <v>128607</v>
      </c>
      <c r="E45" s="94">
        <v>31029</v>
      </c>
      <c r="F45" s="94">
        <v>1</v>
      </c>
      <c r="G45" s="94">
        <v>1924</v>
      </c>
      <c r="H45" s="95">
        <v>464</v>
      </c>
    </row>
    <row r="46" spans="2:8" ht="12" customHeight="1">
      <c r="B46" s="13"/>
      <c r="C46" s="94"/>
      <c r="D46" s="94"/>
      <c r="E46" s="94"/>
      <c r="F46" s="94"/>
      <c r="G46" s="94"/>
      <c r="H46" s="98"/>
    </row>
    <row r="47" spans="1:8" ht="12" customHeight="1">
      <c r="A47" s="10" t="s">
        <v>941</v>
      </c>
      <c r="B47" s="13" t="s">
        <v>1935</v>
      </c>
      <c r="C47" s="94">
        <v>29</v>
      </c>
      <c r="D47" s="94">
        <v>7600</v>
      </c>
      <c r="E47" s="94">
        <v>1879</v>
      </c>
      <c r="F47" s="94">
        <v>1</v>
      </c>
      <c r="G47" s="94">
        <v>42981</v>
      </c>
      <c r="H47" s="95">
        <v>9929</v>
      </c>
    </row>
    <row r="48" spans="2:8" ht="12" customHeight="1">
      <c r="B48" s="13" t="s">
        <v>1937</v>
      </c>
      <c r="C48" s="94">
        <v>1</v>
      </c>
      <c r="D48" s="94">
        <v>80</v>
      </c>
      <c r="E48" s="94">
        <v>19</v>
      </c>
      <c r="F48" s="94" t="s">
        <v>536</v>
      </c>
      <c r="G48" s="94">
        <v>42227</v>
      </c>
      <c r="H48" s="95">
        <v>9771</v>
      </c>
    </row>
    <row r="49" spans="2:8" ht="12" customHeight="1">
      <c r="B49" s="13" t="s">
        <v>1938</v>
      </c>
      <c r="C49" s="94">
        <v>28</v>
      </c>
      <c r="D49" s="94">
        <v>7520</v>
      </c>
      <c r="E49" s="94">
        <v>1860</v>
      </c>
      <c r="F49" s="94">
        <v>1</v>
      </c>
      <c r="G49" s="94">
        <v>754</v>
      </c>
      <c r="H49" s="95">
        <v>158</v>
      </c>
    </row>
    <row r="50" spans="2:8" ht="12" customHeight="1">
      <c r="B50" s="13"/>
      <c r="C50" s="94"/>
      <c r="D50" s="94"/>
      <c r="E50" s="94"/>
      <c r="F50" s="94"/>
      <c r="G50" s="94"/>
      <c r="H50" s="95"/>
    </row>
    <row r="51" spans="1:8" ht="12" customHeight="1">
      <c r="A51" s="10" t="s">
        <v>901</v>
      </c>
      <c r="B51" s="13" t="s">
        <v>1935</v>
      </c>
      <c r="C51" s="94">
        <v>39</v>
      </c>
      <c r="D51" s="94">
        <v>8288</v>
      </c>
      <c r="E51" s="94">
        <v>2239</v>
      </c>
      <c r="F51" s="94">
        <v>1</v>
      </c>
      <c r="G51" s="94">
        <v>33498</v>
      </c>
      <c r="H51" s="95">
        <v>6735</v>
      </c>
    </row>
    <row r="52" spans="2:8" ht="12" customHeight="1">
      <c r="B52" s="13" t="s">
        <v>1937</v>
      </c>
      <c r="C52" s="94">
        <v>12</v>
      </c>
      <c r="D52" s="94">
        <v>1719</v>
      </c>
      <c r="E52" s="94">
        <v>510</v>
      </c>
      <c r="F52" s="94" t="s">
        <v>536</v>
      </c>
      <c r="G52" s="94">
        <v>21673</v>
      </c>
      <c r="H52" s="95">
        <v>4070</v>
      </c>
    </row>
    <row r="53" spans="2:8" ht="12" customHeight="1">
      <c r="B53" s="13" t="s">
        <v>1938</v>
      </c>
      <c r="C53" s="94">
        <v>27</v>
      </c>
      <c r="D53" s="94">
        <v>6569</v>
      </c>
      <c r="E53" s="94">
        <v>1729</v>
      </c>
      <c r="F53" s="94">
        <v>1</v>
      </c>
      <c r="G53" s="94">
        <v>11825</v>
      </c>
      <c r="H53" s="95">
        <v>2665</v>
      </c>
    </row>
    <row r="54" spans="2:8" ht="12" customHeight="1">
      <c r="B54" s="13"/>
      <c r="C54" s="94"/>
      <c r="D54" s="94"/>
      <c r="E54" s="94"/>
      <c r="F54" s="94"/>
      <c r="G54" s="94"/>
      <c r="H54" s="95"/>
    </row>
    <row r="55" spans="1:8" ht="12" customHeight="1">
      <c r="A55" s="10" t="s">
        <v>972</v>
      </c>
      <c r="B55" s="13" t="s">
        <v>1935</v>
      </c>
      <c r="C55" s="94">
        <v>48</v>
      </c>
      <c r="D55" s="94">
        <v>18208</v>
      </c>
      <c r="E55" s="94">
        <v>4252</v>
      </c>
      <c r="F55" s="94">
        <v>2</v>
      </c>
      <c r="G55" s="94">
        <v>4445</v>
      </c>
      <c r="H55" s="95">
        <v>1016</v>
      </c>
    </row>
    <row r="56" spans="2:8" ht="12" customHeight="1">
      <c r="B56" s="13" t="s">
        <v>1937</v>
      </c>
      <c r="C56" s="94">
        <v>5</v>
      </c>
      <c r="D56" s="94">
        <v>1448</v>
      </c>
      <c r="E56" s="94">
        <v>325</v>
      </c>
      <c r="F56" s="94" t="s">
        <v>536</v>
      </c>
      <c r="G56" s="94">
        <v>992</v>
      </c>
      <c r="H56" s="95">
        <v>201</v>
      </c>
    </row>
    <row r="57" spans="2:8" ht="12" customHeight="1">
      <c r="B57" s="13" t="s">
        <v>1938</v>
      </c>
      <c r="C57" s="94">
        <v>43</v>
      </c>
      <c r="D57" s="94">
        <v>16760</v>
      </c>
      <c r="E57" s="94">
        <v>3927</v>
      </c>
      <c r="F57" s="94">
        <v>2</v>
      </c>
      <c r="G57" s="94">
        <v>3453</v>
      </c>
      <c r="H57" s="95">
        <v>815</v>
      </c>
    </row>
    <row r="58" spans="2:8" ht="12" customHeight="1">
      <c r="B58" s="13"/>
      <c r="C58" s="94"/>
      <c r="D58" s="94"/>
      <c r="E58" s="94"/>
      <c r="F58" s="94"/>
      <c r="G58" s="94"/>
      <c r="H58" s="95"/>
    </row>
    <row r="59" spans="1:8" ht="12" customHeight="1">
      <c r="A59" s="10" t="s">
        <v>973</v>
      </c>
      <c r="B59" s="13" t="s">
        <v>1935</v>
      </c>
      <c r="C59" s="94">
        <v>314</v>
      </c>
      <c r="D59" s="94">
        <v>109025</v>
      </c>
      <c r="E59" s="94">
        <v>25633</v>
      </c>
      <c r="F59" s="94">
        <v>1</v>
      </c>
      <c r="G59" s="94">
        <v>18511</v>
      </c>
      <c r="H59" s="95">
        <v>3983</v>
      </c>
    </row>
    <row r="60" spans="2:8" ht="12" customHeight="1">
      <c r="B60" s="13" t="s">
        <v>1937</v>
      </c>
      <c r="C60" s="94">
        <v>18</v>
      </c>
      <c r="D60" s="94">
        <v>5760</v>
      </c>
      <c r="E60" s="94">
        <v>1108</v>
      </c>
      <c r="F60" s="94" t="s">
        <v>536</v>
      </c>
      <c r="G60" s="94">
        <v>16081</v>
      </c>
      <c r="H60" s="95">
        <v>3372</v>
      </c>
    </row>
    <row r="61" spans="2:8" ht="12" customHeight="1">
      <c r="B61" s="13" t="s">
        <v>1938</v>
      </c>
      <c r="C61" s="94">
        <v>296</v>
      </c>
      <c r="D61" s="94">
        <v>103265</v>
      </c>
      <c r="E61" s="94">
        <v>24525</v>
      </c>
      <c r="F61" s="94">
        <v>1</v>
      </c>
      <c r="G61" s="94">
        <v>2430</v>
      </c>
      <c r="H61" s="95">
        <v>611</v>
      </c>
    </row>
    <row r="62" spans="2:8" ht="12" customHeight="1">
      <c r="B62" s="13"/>
      <c r="C62" s="94"/>
      <c r="D62" s="94"/>
      <c r="E62" s="94"/>
      <c r="F62" s="94"/>
      <c r="G62" s="94"/>
      <c r="H62" s="95"/>
    </row>
    <row r="63" spans="1:8" ht="12" customHeight="1">
      <c r="A63" s="10" t="s">
        <v>974</v>
      </c>
      <c r="B63" s="13" t="s">
        <v>1935</v>
      </c>
      <c r="C63" s="94">
        <v>93</v>
      </c>
      <c r="D63" s="94">
        <v>24785</v>
      </c>
      <c r="E63" s="94">
        <v>6630</v>
      </c>
      <c r="F63" s="94">
        <v>5</v>
      </c>
      <c r="G63" s="94">
        <v>17727</v>
      </c>
      <c r="H63" s="95">
        <v>4521</v>
      </c>
    </row>
    <row r="64" spans="2:8" ht="12" customHeight="1">
      <c r="B64" s="13" t="s">
        <v>1937</v>
      </c>
      <c r="C64" s="94">
        <v>12</v>
      </c>
      <c r="D64" s="94">
        <v>3240</v>
      </c>
      <c r="E64" s="94">
        <v>845</v>
      </c>
      <c r="F64" s="94">
        <v>4</v>
      </c>
      <c r="G64" s="94">
        <v>15521</v>
      </c>
      <c r="H64" s="95">
        <v>3938</v>
      </c>
    </row>
    <row r="65" spans="2:8" ht="12" customHeight="1">
      <c r="B65" s="13" t="s">
        <v>1938</v>
      </c>
      <c r="C65" s="94">
        <v>81</v>
      </c>
      <c r="D65" s="94">
        <v>21545</v>
      </c>
      <c r="E65" s="94">
        <v>5785</v>
      </c>
      <c r="F65" s="94">
        <v>1</v>
      </c>
      <c r="G65" s="94">
        <v>2206</v>
      </c>
      <c r="H65" s="95">
        <v>583</v>
      </c>
    </row>
    <row r="66" spans="2:8" ht="12" customHeight="1">
      <c r="B66" s="13"/>
      <c r="C66" s="94"/>
      <c r="D66" s="94"/>
      <c r="E66" s="94"/>
      <c r="F66" s="94"/>
      <c r="G66" s="94"/>
      <c r="H66" s="95"/>
    </row>
    <row r="67" spans="1:8" ht="12" customHeight="1">
      <c r="A67" s="10" t="s">
        <v>975</v>
      </c>
      <c r="B67" s="13" t="s">
        <v>1935</v>
      </c>
      <c r="C67" s="94">
        <v>15</v>
      </c>
      <c r="D67" s="94">
        <v>4829</v>
      </c>
      <c r="E67" s="94">
        <v>1207</v>
      </c>
      <c r="F67" s="94">
        <v>4</v>
      </c>
      <c r="G67" s="94">
        <v>42301</v>
      </c>
      <c r="H67" s="95">
        <v>11675</v>
      </c>
    </row>
    <row r="68" spans="2:8" ht="12" customHeight="1">
      <c r="B68" s="13" t="s">
        <v>1937</v>
      </c>
      <c r="C68" s="94" t="s">
        <v>536</v>
      </c>
      <c r="D68" s="94" t="s">
        <v>536</v>
      </c>
      <c r="E68" s="94" t="s">
        <v>536</v>
      </c>
      <c r="F68" s="94">
        <v>1</v>
      </c>
      <c r="G68" s="94">
        <v>15336</v>
      </c>
      <c r="H68" s="95">
        <v>5083</v>
      </c>
    </row>
    <row r="69" spans="2:8" ht="12" customHeight="1">
      <c r="B69" s="13" t="s">
        <v>1938</v>
      </c>
      <c r="C69" s="94">
        <v>15</v>
      </c>
      <c r="D69" s="94">
        <v>4829</v>
      </c>
      <c r="E69" s="94">
        <v>1207</v>
      </c>
      <c r="F69" s="94">
        <v>3</v>
      </c>
      <c r="G69" s="94">
        <v>26965</v>
      </c>
      <c r="H69" s="95">
        <v>6592</v>
      </c>
    </row>
    <row r="70" spans="2:8" ht="12" customHeight="1">
      <c r="B70" s="13"/>
      <c r="C70" s="94"/>
      <c r="D70" s="94"/>
      <c r="E70" s="94"/>
      <c r="F70" s="94"/>
      <c r="G70" s="94"/>
      <c r="H70" s="95"/>
    </row>
    <row r="71" spans="1:8" ht="12" customHeight="1">
      <c r="A71" s="10" t="s">
        <v>976</v>
      </c>
      <c r="B71" s="13" t="s">
        <v>1935</v>
      </c>
      <c r="C71" s="94">
        <v>184</v>
      </c>
      <c r="D71" s="94">
        <v>68935</v>
      </c>
      <c r="E71" s="94">
        <v>16221</v>
      </c>
      <c r="F71" s="94">
        <v>2</v>
      </c>
      <c r="G71" s="94">
        <v>13272</v>
      </c>
      <c r="H71" s="95">
        <v>3441</v>
      </c>
    </row>
    <row r="72" spans="2:8" ht="12" customHeight="1">
      <c r="B72" s="13" t="s">
        <v>1937</v>
      </c>
      <c r="C72" s="94" t="s">
        <v>536</v>
      </c>
      <c r="D72" s="94" t="s">
        <v>536</v>
      </c>
      <c r="E72" s="94" t="s">
        <v>536</v>
      </c>
      <c r="F72" s="94">
        <v>2</v>
      </c>
      <c r="G72" s="94">
        <v>11793</v>
      </c>
      <c r="H72" s="95">
        <v>2939</v>
      </c>
    </row>
    <row r="73" spans="2:8" ht="12" customHeight="1">
      <c r="B73" s="13" t="s">
        <v>1938</v>
      </c>
      <c r="C73" s="94">
        <v>184</v>
      </c>
      <c r="D73" s="94">
        <v>68935</v>
      </c>
      <c r="E73" s="94">
        <v>16221</v>
      </c>
      <c r="F73" s="94" t="s">
        <v>536</v>
      </c>
      <c r="G73" s="94">
        <v>1479</v>
      </c>
      <c r="H73" s="95">
        <v>502</v>
      </c>
    </row>
    <row r="74" spans="2:8" ht="12" customHeight="1">
      <c r="B74" s="13"/>
      <c r="C74" s="94"/>
      <c r="D74" s="94"/>
      <c r="E74" s="94"/>
      <c r="F74" s="94"/>
      <c r="G74" s="94"/>
      <c r="H74" s="95"/>
    </row>
    <row r="75" spans="1:8" ht="12" customHeight="1">
      <c r="A75" s="10" t="s">
        <v>977</v>
      </c>
      <c r="B75" s="13" t="s">
        <v>1935</v>
      </c>
      <c r="C75" s="94">
        <v>154</v>
      </c>
      <c r="D75" s="94">
        <v>50790</v>
      </c>
      <c r="E75" s="94">
        <v>11587</v>
      </c>
      <c r="F75" s="94" t="s">
        <v>536</v>
      </c>
      <c r="G75" s="94">
        <v>2607</v>
      </c>
      <c r="H75" s="95">
        <v>456</v>
      </c>
    </row>
    <row r="76" spans="2:8" ht="12" customHeight="1">
      <c r="B76" s="13" t="s">
        <v>1937</v>
      </c>
      <c r="C76" s="94">
        <v>1</v>
      </c>
      <c r="D76" s="94">
        <v>320</v>
      </c>
      <c r="E76" s="94">
        <v>83</v>
      </c>
      <c r="F76" s="94" t="s">
        <v>536</v>
      </c>
      <c r="G76" s="94" t="s">
        <v>536</v>
      </c>
      <c r="H76" s="95" t="s">
        <v>536</v>
      </c>
    </row>
    <row r="77" spans="2:8" ht="12" customHeight="1">
      <c r="B77" s="13" t="s">
        <v>1938</v>
      </c>
      <c r="C77" s="94">
        <v>153</v>
      </c>
      <c r="D77" s="94">
        <v>50470</v>
      </c>
      <c r="E77" s="94">
        <v>11504</v>
      </c>
      <c r="F77" s="94" t="s">
        <v>536</v>
      </c>
      <c r="G77" s="94">
        <v>2607</v>
      </c>
      <c r="H77" s="95">
        <v>456</v>
      </c>
    </row>
    <row r="78" spans="2:8" ht="12" customHeight="1">
      <c r="B78" s="13"/>
      <c r="C78" s="94"/>
      <c r="D78" s="94"/>
      <c r="E78" s="94"/>
      <c r="F78" s="94"/>
      <c r="G78" s="94"/>
      <c r="H78" s="95"/>
    </row>
    <row r="79" spans="1:8" ht="12" customHeight="1">
      <c r="A79" s="10" t="s">
        <v>978</v>
      </c>
      <c r="B79" s="13" t="s">
        <v>1935</v>
      </c>
      <c r="C79" s="94">
        <v>45</v>
      </c>
      <c r="D79" s="94">
        <v>11572</v>
      </c>
      <c r="E79" s="94">
        <v>2830</v>
      </c>
      <c r="F79" s="94">
        <v>1</v>
      </c>
      <c r="G79" s="94">
        <v>1609</v>
      </c>
      <c r="H79" s="95">
        <v>478</v>
      </c>
    </row>
    <row r="80" spans="2:8" ht="12" customHeight="1">
      <c r="B80" s="13" t="s">
        <v>1937</v>
      </c>
      <c r="C80" s="94" t="s">
        <v>536</v>
      </c>
      <c r="D80" s="94" t="s">
        <v>536</v>
      </c>
      <c r="E80" s="94" t="s">
        <v>536</v>
      </c>
      <c r="F80" s="94" t="s">
        <v>536</v>
      </c>
      <c r="G80" s="94" t="s">
        <v>536</v>
      </c>
      <c r="H80" s="95" t="s">
        <v>536</v>
      </c>
    </row>
    <row r="81" spans="2:8" ht="12" customHeight="1">
      <c r="B81" s="13" t="s">
        <v>1938</v>
      </c>
      <c r="C81" s="94">
        <v>45</v>
      </c>
      <c r="D81" s="94">
        <v>11572</v>
      </c>
      <c r="E81" s="94">
        <v>2830</v>
      </c>
      <c r="F81" s="94">
        <v>1</v>
      </c>
      <c r="G81" s="94">
        <v>1609</v>
      </c>
      <c r="H81" s="95">
        <v>478</v>
      </c>
    </row>
    <row r="83" ht="21" customHeight="1">
      <c r="A83" s="10" t="s">
        <v>1154</v>
      </c>
    </row>
    <row r="84" spans="1:5" ht="21.75" customHeight="1">
      <c r="A84" s="82" t="s">
        <v>377</v>
      </c>
      <c r="B84" s="82"/>
      <c r="C84" s="82"/>
      <c r="D84" s="82"/>
      <c r="E84" s="82"/>
    </row>
    <row r="85" ht="21.75" customHeight="1"/>
  </sheetData>
  <mergeCells count="10">
    <mergeCell ref="C8:E10"/>
    <mergeCell ref="A8:A10"/>
    <mergeCell ref="A11:A13"/>
    <mergeCell ref="C11:C13"/>
    <mergeCell ref="D11:D13"/>
    <mergeCell ref="E11:E13"/>
    <mergeCell ref="F11:F13"/>
    <mergeCell ref="G11:G13"/>
    <mergeCell ref="H11:H13"/>
    <mergeCell ref="F8:H10"/>
  </mergeCells>
  <printOptions horizontalCentered="1" verticalCentered="1"/>
  <pageMargins left="0.3937007874015748" right="0.3937007874015748" top="0.3937007874015748" bottom="0.3937007874015748" header="0.5118110236220472" footer="0.5118110236220472"/>
  <pageSetup horizontalDpi="600" verticalDpi="600" orientation="portrait" paperSize="9" scale="90" r:id="rId1"/>
</worksheet>
</file>

<file path=xl/worksheets/sheet37.xml><?xml version="1.0" encoding="utf-8"?>
<worksheet xmlns="http://schemas.openxmlformats.org/spreadsheetml/2006/main" xmlns:r="http://schemas.openxmlformats.org/officeDocument/2006/relationships">
  <dimension ref="A3:H77"/>
  <sheetViews>
    <sheetView showGridLines="0" workbookViewId="0" topLeftCell="A1">
      <selection activeCell="G17" sqref="G17"/>
    </sheetView>
  </sheetViews>
  <sheetFormatPr defaultColWidth="9.140625" defaultRowHeight="12.75"/>
  <cols>
    <col min="1" max="1" width="22.57421875" style="10" customWidth="1"/>
    <col min="2" max="2" width="2.57421875" style="10" customWidth="1"/>
    <col min="3" max="3" width="9.57421875" style="10" customWidth="1"/>
    <col min="4" max="4" width="13.57421875" style="10" customWidth="1"/>
    <col min="5" max="5" width="14.00390625" style="10" customWidth="1"/>
    <col min="6" max="6" width="10.28125" style="10" customWidth="1"/>
    <col min="7" max="7" width="13.8515625" style="10" customWidth="1"/>
    <col min="8" max="8" width="13.28125" style="10" customWidth="1"/>
    <col min="9" max="16384" width="9.140625" style="10" customWidth="1"/>
  </cols>
  <sheetData>
    <row r="1" ht="10.5" customHeight="1"/>
    <row r="2" ht="9.75" customHeight="1"/>
    <row r="3" ht="18.75" customHeight="1">
      <c r="A3" s="10" t="s">
        <v>647</v>
      </c>
    </row>
    <row r="4" ht="18.75" customHeight="1">
      <c r="A4" s="10" t="s">
        <v>979</v>
      </c>
    </row>
    <row r="5" spans="1:8" ht="18.75" customHeight="1">
      <c r="A5" s="101" t="s">
        <v>379</v>
      </c>
      <c r="B5" s="101"/>
      <c r="C5" s="101"/>
      <c r="D5" s="101"/>
      <c r="E5" s="101"/>
      <c r="F5" s="101"/>
      <c r="G5" s="101"/>
      <c r="H5" s="101"/>
    </row>
    <row r="6" spans="1:8" ht="12.75">
      <c r="A6" s="563" t="s">
        <v>719</v>
      </c>
      <c r="B6" s="18"/>
      <c r="C6" s="497" t="s">
        <v>1383</v>
      </c>
      <c r="D6" s="508"/>
      <c r="E6" s="545"/>
      <c r="F6" s="563" t="s">
        <v>1382</v>
      </c>
      <c r="G6" s="563"/>
      <c r="H6" s="563"/>
    </row>
    <row r="7" spans="1:8" ht="16.5" customHeight="1">
      <c r="A7" s="563"/>
      <c r="B7" s="13"/>
      <c r="C7" s="498"/>
      <c r="D7" s="511"/>
      <c r="E7" s="520"/>
      <c r="F7" s="563"/>
      <c r="G7" s="563"/>
      <c r="H7" s="563"/>
    </row>
    <row r="8" spans="1:8" ht="12.75" customHeight="1">
      <c r="A8" s="561" t="s">
        <v>739</v>
      </c>
      <c r="B8" s="13"/>
      <c r="C8" s="545" t="s">
        <v>1384</v>
      </c>
      <c r="D8" s="505" t="s">
        <v>1385</v>
      </c>
      <c r="E8" s="505" t="s">
        <v>1386</v>
      </c>
      <c r="F8" s="545" t="s">
        <v>1384</v>
      </c>
      <c r="G8" s="505" t="s">
        <v>1387</v>
      </c>
      <c r="H8" s="497" t="s">
        <v>1388</v>
      </c>
    </row>
    <row r="9" spans="1:8" ht="12.75">
      <c r="A9" s="561"/>
      <c r="B9" s="13"/>
      <c r="C9" s="519"/>
      <c r="D9" s="506"/>
      <c r="E9" s="506"/>
      <c r="F9" s="519"/>
      <c r="G9" s="506"/>
      <c r="H9" s="509"/>
    </row>
    <row r="10" spans="1:8" ht="57.75" customHeight="1">
      <c r="A10" s="562"/>
      <c r="B10" s="19"/>
      <c r="C10" s="520"/>
      <c r="D10" s="507"/>
      <c r="E10" s="507"/>
      <c r="F10" s="520"/>
      <c r="G10" s="507"/>
      <c r="H10" s="498"/>
    </row>
    <row r="11" spans="1:8" ht="12" customHeight="1">
      <c r="A11" s="10" t="s">
        <v>1712</v>
      </c>
      <c r="B11" s="13" t="s">
        <v>1935</v>
      </c>
      <c r="C11" s="94">
        <v>26715</v>
      </c>
      <c r="D11" s="94">
        <v>94113352</v>
      </c>
      <c r="E11" s="94">
        <v>14270014</v>
      </c>
      <c r="F11" s="94">
        <v>571</v>
      </c>
      <c r="G11" s="94">
        <v>4345638</v>
      </c>
      <c r="H11" s="95">
        <v>780700</v>
      </c>
    </row>
    <row r="12" spans="2:8" ht="12" customHeight="1">
      <c r="B12" s="13" t="s">
        <v>1937</v>
      </c>
      <c r="C12" s="94">
        <v>10998</v>
      </c>
      <c r="D12" s="94">
        <v>55848618</v>
      </c>
      <c r="E12" s="94">
        <v>8254136</v>
      </c>
      <c r="F12" s="94">
        <v>358</v>
      </c>
      <c r="G12" s="94">
        <v>3319608</v>
      </c>
      <c r="H12" s="95">
        <v>605054</v>
      </c>
    </row>
    <row r="13" spans="2:8" ht="12" customHeight="1">
      <c r="B13" s="13" t="s">
        <v>1938</v>
      </c>
      <c r="C13" s="94">
        <v>15717</v>
      </c>
      <c r="D13" s="94">
        <v>38264734</v>
      </c>
      <c r="E13" s="94">
        <v>6015878</v>
      </c>
      <c r="F13" s="94">
        <v>213</v>
      </c>
      <c r="G13" s="94">
        <v>1026030</v>
      </c>
      <c r="H13" s="95">
        <v>175646</v>
      </c>
    </row>
    <row r="14" spans="2:8" ht="12" customHeight="1">
      <c r="B14" s="13"/>
      <c r="C14" s="99"/>
      <c r="D14" s="99"/>
      <c r="E14" s="99"/>
      <c r="F14" s="94"/>
      <c r="G14" s="94"/>
      <c r="H14" s="95"/>
    </row>
    <row r="15" spans="1:8" ht="12" customHeight="1">
      <c r="A15" s="10" t="s">
        <v>980</v>
      </c>
      <c r="B15" s="13" t="s">
        <v>1935</v>
      </c>
      <c r="C15" s="94">
        <v>1170</v>
      </c>
      <c r="D15" s="94">
        <v>8751964</v>
      </c>
      <c r="E15" s="94">
        <v>1181602</v>
      </c>
      <c r="F15" s="94">
        <v>42</v>
      </c>
      <c r="G15" s="94">
        <v>423439</v>
      </c>
      <c r="H15" s="95">
        <v>62804</v>
      </c>
    </row>
    <row r="16" spans="2:8" ht="12" customHeight="1">
      <c r="B16" s="13" t="s">
        <v>1937</v>
      </c>
      <c r="C16" s="94">
        <v>681</v>
      </c>
      <c r="D16" s="94">
        <v>5719208</v>
      </c>
      <c r="E16" s="94">
        <v>828473</v>
      </c>
      <c r="F16" s="94">
        <v>21</v>
      </c>
      <c r="G16" s="94">
        <v>316306</v>
      </c>
      <c r="H16" s="95">
        <v>51466</v>
      </c>
    </row>
    <row r="17" spans="2:8" ht="12" customHeight="1">
      <c r="B17" s="13" t="s">
        <v>1938</v>
      </c>
      <c r="C17" s="94">
        <v>489</v>
      </c>
      <c r="D17" s="94">
        <v>3032756</v>
      </c>
      <c r="E17" s="94">
        <v>353129</v>
      </c>
      <c r="F17" s="94">
        <v>21</v>
      </c>
      <c r="G17" s="94">
        <v>107133</v>
      </c>
      <c r="H17" s="95">
        <v>11338</v>
      </c>
    </row>
    <row r="18" spans="2:8" ht="12" customHeight="1">
      <c r="B18" s="13"/>
      <c r="C18" s="94"/>
      <c r="D18" s="94"/>
      <c r="E18" s="94"/>
      <c r="F18" s="94"/>
      <c r="G18" s="94"/>
      <c r="H18" s="95"/>
    </row>
    <row r="19" spans="1:8" ht="12" customHeight="1">
      <c r="A19" s="10" t="s">
        <v>1266</v>
      </c>
      <c r="B19" s="13" t="s">
        <v>1935</v>
      </c>
      <c r="C19" s="94">
        <v>4804</v>
      </c>
      <c r="D19" s="94">
        <v>4598543</v>
      </c>
      <c r="E19" s="94">
        <v>844959</v>
      </c>
      <c r="F19" s="94">
        <v>26</v>
      </c>
      <c r="G19" s="94">
        <v>161157</v>
      </c>
      <c r="H19" s="95">
        <v>26775</v>
      </c>
    </row>
    <row r="20" spans="2:8" ht="12" customHeight="1">
      <c r="B20" s="13" t="s">
        <v>1937</v>
      </c>
      <c r="C20" s="94">
        <v>657</v>
      </c>
      <c r="D20" s="94">
        <v>2133634</v>
      </c>
      <c r="E20" s="94">
        <v>323929</v>
      </c>
      <c r="F20" s="94">
        <v>22</v>
      </c>
      <c r="G20" s="94">
        <v>146009</v>
      </c>
      <c r="H20" s="95">
        <v>23537</v>
      </c>
    </row>
    <row r="21" spans="2:8" ht="12" customHeight="1">
      <c r="B21" s="13" t="s">
        <v>1938</v>
      </c>
      <c r="C21" s="94">
        <v>4147</v>
      </c>
      <c r="D21" s="94">
        <v>2464909</v>
      </c>
      <c r="E21" s="94">
        <v>521030</v>
      </c>
      <c r="F21" s="94">
        <v>4</v>
      </c>
      <c r="G21" s="94">
        <v>15148</v>
      </c>
      <c r="H21" s="95">
        <v>3238</v>
      </c>
    </row>
    <row r="22" spans="2:8" ht="12" customHeight="1">
      <c r="B22" s="13"/>
      <c r="C22" s="94"/>
      <c r="D22" s="94"/>
      <c r="E22" s="94"/>
      <c r="F22" s="94"/>
      <c r="G22" s="94"/>
      <c r="H22" s="95"/>
    </row>
    <row r="23" spans="1:8" ht="12" customHeight="1">
      <c r="A23" s="10" t="s">
        <v>1267</v>
      </c>
      <c r="B23" s="13" t="s">
        <v>1935</v>
      </c>
      <c r="C23" s="94">
        <v>1103</v>
      </c>
      <c r="D23" s="94">
        <v>3537711</v>
      </c>
      <c r="E23" s="94">
        <v>633515</v>
      </c>
      <c r="F23" s="94">
        <v>25</v>
      </c>
      <c r="G23" s="94">
        <v>115573</v>
      </c>
      <c r="H23" s="95">
        <v>25169</v>
      </c>
    </row>
    <row r="24" spans="2:8" ht="12" customHeight="1">
      <c r="B24" s="13" t="s">
        <v>1937</v>
      </c>
      <c r="C24" s="94">
        <v>387</v>
      </c>
      <c r="D24" s="94">
        <v>1552024</v>
      </c>
      <c r="E24" s="94">
        <v>259050</v>
      </c>
      <c r="F24" s="94">
        <v>16</v>
      </c>
      <c r="G24" s="94">
        <v>94019</v>
      </c>
      <c r="H24" s="95">
        <v>21077</v>
      </c>
    </row>
    <row r="25" spans="2:8" ht="12" customHeight="1">
      <c r="B25" s="13" t="s">
        <v>1938</v>
      </c>
      <c r="C25" s="94">
        <v>716</v>
      </c>
      <c r="D25" s="94">
        <v>1985687</v>
      </c>
      <c r="E25" s="94">
        <v>374465</v>
      </c>
      <c r="F25" s="94">
        <v>9</v>
      </c>
      <c r="G25" s="94">
        <v>21554</v>
      </c>
      <c r="H25" s="95">
        <v>4092</v>
      </c>
    </row>
    <row r="26" spans="2:8" ht="12" customHeight="1">
      <c r="B26" s="13"/>
      <c r="C26" s="94"/>
      <c r="D26" s="94"/>
      <c r="E26" s="94"/>
      <c r="F26" s="94"/>
      <c r="G26" s="94"/>
      <c r="H26" s="95"/>
    </row>
    <row r="27" spans="1:8" ht="12" customHeight="1">
      <c r="A27" s="10" t="s">
        <v>1268</v>
      </c>
      <c r="B27" s="13" t="s">
        <v>1935</v>
      </c>
      <c r="C27" s="94">
        <v>700</v>
      </c>
      <c r="D27" s="94">
        <v>2895707</v>
      </c>
      <c r="E27" s="94">
        <v>406973</v>
      </c>
      <c r="F27" s="94">
        <v>18</v>
      </c>
      <c r="G27" s="94">
        <v>46700</v>
      </c>
      <c r="H27" s="95">
        <v>9366</v>
      </c>
    </row>
    <row r="28" spans="2:8" ht="12" customHeight="1">
      <c r="B28" s="13" t="s">
        <v>1937</v>
      </c>
      <c r="C28" s="94">
        <v>355</v>
      </c>
      <c r="D28" s="94">
        <v>1855692</v>
      </c>
      <c r="E28" s="94">
        <v>243085</v>
      </c>
      <c r="F28" s="94">
        <v>13</v>
      </c>
      <c r="G28" s="94">
        <v>31635</v>
      </c>
      <c r="H28" s="95">
        <v>6355</v>
      </c>
    </row>
    <row r="29" spans="2:8" ht="12" customHeight="1">
      <c r="B29" s="13" t="s">
        <v>1938</v>
      </c>
      <c r="C29" s="94">
        <v>345</v>
      </c>
      <c r="D29" s="94">
        <v>1040015</v>
      </c>
      <c r="E29" s="94">
        <v>163888</v>
      </c>
      <c r="F29" s="94">
        <v>5</v>
      </c>
      <c r="G29" s="94">
        <v>15065</v>
      </c>
      <c r="H29" s="95">
        <v>3011</v>
      </c>
    </row>
    <row r="30" spans="2:8" ht="12" customHeight="1">
      <c r="B30" s="13"/>
      <c r="C30" s="94"/>
      <c r="D30" s="94"/>
      <c r="E30" s="94"/>
      <c r="F30" s="94"/>
      <c r="G30" s="94"/>
      <c r="H30" s="95"/>
    </row>
    <row r="31" spans="1:8" ht="12" customHeight="1">
      <c r="A31" s="10" t="s">
        <v>1269</v>
      </c>
      <c r="B31" s="13" t="s">
        <v>1935</v>
      </c>
      <c r="C31" s="94">
        <v>1816</v>
      </c>
      <c r="D31" s="94">
        <v>7775037</v>
      </c>
      <c r="E31" s="94">
        <v>962390</v>
      </c>
      <c r="F31" s="94">
        <v>20</v>
      </c>
      <c r="G31" s="94">
        <v>83205</v>
      </c>
      <c r="H31" s="95">
        <v>16218</v>
      </c>
    </row>
    <row r="32" spans="2:8" ht="12" customHeight="1">
      <c r="B32" s="13" t="s">
        <v>1937</v>
      </c>
      <c r="C32" s="94">
        <v>823</v>
      </c>
      <c r="D32" s="94">
        <v>3605252</v>
      </c>
      <c r="E32" s="94">
        <v>469526</v>
      </c>
      <c r="F32" s="94">
        <v>12</v>
      </c>
      <c r="G32" s="94">
        <v>77239</v>
      </c>
      <c r="H32" s="95">
        <v>14695</v>
      </c>
    </row>
    <row r="33" spans="2:8" ht="12" customHeight="1">
      <c r="B33" s="13" t="s">
        <v>1938</v>
      </c>
      <c r="C33" s="94">
        <v>993</v>
      </c>
      <c r="D33" s="94">
        <v>4169785</v>
      </c>
      <c r="E33" s="94">
        <v>492864</v>
      </c>
      <c r="F33" s="94">
        <v>8</v>
      </c>
      <c r="G33" s="94">
        <v>5966</v>
      </c>
      <c r="H33" s="95">
        <v>1523</v>
      </c>
    </row>
    <row r="34" spans="2:8" ht="12" customHeight="1">
      <c r="B34" s="13"/>
      <c r="C34" s="94"/>
      <c r="D34" s="94"/>
      <c r="E34" s="94"/>
      <c r="F34" s="94"/>
      <c r="G34" s="94"/>
      <c r="H34" s="95"/>
    </row>
    <row r="35" spans="1:8" ht="12" customHeight="1">
      <c r="A35" s="10" t="s">
        <v>1270</v>
      </c>
      <c r="B35" s="13" t="s">
        <v>1935</v>
      </c>
      <c r="C35" s="94">
        <v>1495</v>
      </c>
      <c r="D35" s="94">
        <v>6037768</v>
      </c>
      <c r="E35" s="94">
        <v>951364</v>
      </c>
      <c r="F35" s="94">
        <v>37</v>
      </c>
      <c r="G35" s="94">
        <v>431383</v>
      </c>
      <c r="H35" s="95">
        <v>88021</v>
      </c>
    </row>
    <row r="36" spans="2:8" ht="12" customHeight="1">
      <c r="B36" s="13" t="s">
        <v>1937</v>
      </c>
      <c r="C36" s="94">
        <v>711</v>
      </c>
      <c r="D36" s="94">
        <v>3626515</v>
      </c>
      <c r="E36" s="94">
        <v>549826</v>
      </c>
      <c r="F36" s="94">
        <v>24</v>
      </c>
      <c r="G36" s="94">
        <v>278097</v>
      </c>
      <c r="H36" s="95">
        <v>52427</v>
      </c>
    </row>
    <row r="37" spans="2:8" ht="12" customHeight="1">
      <c r="B37" s="13" t="s">
        <v>1938</v>
      </c>
      <c r="C37" s="94">
        <v>784</v>
      </c>
      <c r="D37" s="94">
        <v>2411253</v>
      </c>
      <c r="E37" s="94">
        <v>401538</v>
      </c>
      <c r="F37" s="94">
        <v>13</v>
      </c>
      <c r="G37" s="94">
        <v>153286</v>
      </c>
      <c r="H37" s="95">
        <v>35594</v>
      </c>
    </row>
    <row r="38" spans="2:8" ht="12" customHeight="1">
      <c r="B38" s="13"/>
      <c r="C38" s="94"/>
      <c r="D38" s="94"/>
      <c r="E38" s="94"/>
      <c r="F38" s="94"/>
      <c r="G38" s="94"/>
      <c r="H38" s="95"/>
    </row>
    <row r="39" spans="1:8" ht="12" customHeight="1">
      <c r="A39" s="10" t="s">
        <v>1271</v>
      </c>
      <c r="B39" s="13" t="s">
        <v>1935</v>
      </c>
      <c r="C39" s="94">
        <v>2594</v>
      </c>
      <c r="D39" s="94">
        <v>14398516</v>
      </c>
      <c r="E39" s="94">
        <v>2253357</v>
      </c>
      <c r="F39" s="94">
        <v>97</v>
      </c>
      <c r="G39" s="94">
        <v>878371</v>
      </c>
      <c r="H39" s="95">
        <v>165333</v>
      </c>
    </row>
    <row r="40" spans="2:8" ht="12" customHeight="1">
      <c r="B40" s="13" t="s">
        <v>1937</v>
      </c>
      <c r="C40" s="94">
        <v>1039</v>
      </c>
      <c r="D40" s="94">
        <v>8409179</v>
      </c>
      <c r="E40" s="94">
        <v>1333855</v>
      </c>
      <c r="F40" s="94">
        <v>67</v>
      </c>
      <c r="G40" s="94">
        <v>659349</v>
      </c>
      <c r="H40" s="95">
        <v>133490</v>
      </c>
    </row>
    <row r="41" spans="2:8" ht="12" customHeight="1">
      <c r="B41" s="13" t="s">
        <v>1938</v>
      </c>
      <c r="C41" s="94">
        <v>1555</v>
      </c>
      <c r="D41" s="94">
        <v>5989337</v>
      </c>
      <c r="E41" s="94">
        <v>919502</v>
      </c>
      <c r="F41" s="94">
        <v>30</v>
      </c>
      <c r="G41" s="94">
        <v>219022</v>
      </c>
      <c r="H41" s="95">
        <v>31843</v>
      </c>
    </row>
    <row r="42" spans="2:7" ht="12" customHeight="1">
      <c r="B42" s="13"/>
      <c r="C42" s="14"/>
      <c r="D42" s="14"/>
      <c r="E42" s="14"/>
      <c r="F42" s="14"/>
      <c r="G42" s="14"/>
    </row>
    <row r="43" spans="1:8" ht="12" customHeight="1">
      <c r="A43" s="10" t="s">
        <v>1272</v>
      </c>
      <c r="B43" s="13" t="s">
        <v>1935</v>
      </c>
      <c r="C43" s="94">
        <v>516</v>
      </c>
      <c r="D43" s="94">
        <v>1636402</v>
      </c>
      <c r="E43" s="94">
        <v>261228</v>
      </c>
      <c r="F43" s="94">
        <v>15</v>
      </c>
      <c r="G43" s="94">
        <v>53066</v>
      </c>
      <c r="H43" s="95">
        <v>11698</v>
      </c>
    </row>
    <row r="44" spans="2:8" ht="12" customHeight="1">
      <c r="B44" s="13" t="s">
        <v>1937</v>
      </c>
      <c r="C44" s="94">
        <v>216</v>
      </c>
      <c r="D44" s="94">
        <v>972820</v>
      </c>
      <c r="E44" s="94">
        <v>159002</v>
      </c>
      <c r="F44" s="94">
        <v>8</v>
      </c>
      <c r="G44" s="94">
        <v>31545</v>
      </c>
      <c r="H44" s="95">
        <v>8303</v>
      </c>
    </row>
    <row r="45" spans="2:8" ht="12" customHeight="1">
      <c r="B45" s="13" t="s">
        <v>1938</v>
      </c>
      <c r="C45" s="94">
        <v>300</v>
      </c>
      <c r="D45" s="94">
        <v>663582</v>
      </c>
      <c r="E45" s="94">
        <v>102226</v>
      </c>
      <c r="F45" s="94">
        <v>7</v>
      </c>
      <c r="G45" s="94">
        <v>21521</v>
      </c>
      <c r="H45" s="95">
        <v>3395</v>
      </c>
    </row>
    <row r="46" spans="2:8" ht="12" customHeight="1">
      <c r="B46" s="13"/>
      <c r="C46" s="94"/>
      <c r="D46" s="94"/>
      <c r="E46" s="94"/>
      <c r="F46" s="94"/>
      <c r="G46" s="94"/>
      <c r="H46" s="95"/>
    </row>
    <row r="47" spans="1:8" ht="12" customHeight="1">
      <c r="A47" s="10" t="s">
        <v>1273</v>
      </c>
      <c r="B47" s="13" t="s">
        <v>1935</v>
      </c>
      <c r="C47" s="94">
        <v>1139</v>
      </c>
      <c r="D47" s="94">
        <v>2291041</v>
      </c>
      <c r="E47" s="94">
        <v>375537</v>
      </c>
      <c r="F47" s="94">
        <v>16</v>
      </c>
      <c r="G47" s="94">
        <v>63957</v>
      </c>
      <c r="H47" s="95">
        <v>14790</v>
      </c>
    </row>
    <row r="48" spans="2:8" ht="12" customHeight="1">
      <c r="B48" s="13" t="s">
        <v>1937</v>
      </c>
      <c r="C48" s="94">
        <v>504</v>
      </c>
      <c r="D48" s="94">
        <v>1385888</v>
      </c>
      <c r="E48" s="94">
        <v>207290</v>
      </c>
      <c r="F48" s="94">
        <v>12</v>
      </c>
      <c r="G48" s="94">
        <v>44849</v>
      </c>
      <c r="H48" s="95">
        <v>10117</v>
      </c>
    </row>
    <row r="49" spans="2:8" ht="12" customHeight="1">
      <c r="B49" s="13" t="s">
        <v>1938</v>
      </c>
      <c r="C49" s="94">
        <v>635</v>
      </c>
      <c r="D49" s="94">
        <v>905153</v>
      </c>
      <c r="E49" s="94">
        <v>168247</v>
      </c>
      <c r="F49" s="94">
        <v>4</v>
      </c>
      <c r="G49" s="94">
        <v>19108</v>
      </c>
      <c r="H49" s="95">
        <v>4673</v>
      </c>
    </row>
    <row r="50" spans="2:8" ht="12" customHeight="1">
      <c r="B50" s="13"/>
      <c r="C50" s="94"/>
      <c r="D50" s="94"/>
      <c r="E50" s="94"/>
      <c r="F50" s="94"/>
      <c r="G50" s="94"/>
      <c r="H50" s="95"/>
    </row>
    <row r="51" spans="1:8" ht="12" customHeight="1">
      <c r="A51" s="10" t="s">
        <v>1641</v>
      </c>
      <c r="B51" s="13" t="s">
        <v>1935</v>
      </c>
      <c r="C51" s="94">
        <v>1067</v>
      </c>
      <c r="D51" s="94">
        <v>8424139</v>
      </c>
      <c r="E51" s="94">
        <v>1296992</v>
      </c>
      <c r="F51" s="94">
        <v>21</v>
      </c>
      <c r="G51" s="94">
        <v>621152</v>
      </c>
      <c r="H51" s="95">
        <v>98350</v>
      </c>
    </row>
    <row r="52" spans="2:8" ht="12" customHeight="1">
      <c r="B52" s="13" t="s">
        <v>1937</v>
      </c>
      <c r="C52" s="94">
        <v>392</v>
      </c>
      <c r="D52" s="94">
        <v>6958337</v>
      </c>
      <c r="E52" s="94">
        <v>1030686</v>
      </c>
      <c r="F52" s="94">
        <v>14</v>
      </c>
      <c r="G52" s="94">
        <v>596730</v>
      </c>
      <c r="H52" s="95">
        <v>93823</v>
      </c>
    </row>
    <row r="53" spans="2:8" ht="12" customHeight="1">
      <c r="B53" s="13" t="s">
        <v>1938</v>
      </c>
      <c r="C53" s="94">
        <v>675</v>
      </c>
      <c r="D53" s="94">
        <v>1465802</v>
      </c>
      <c r="E53" s="94">
        <v>266306</v>
      </c>
      <c r="F53" s="94">
        <v>7</v>
      </c>
      <c r="G53" s="94">
        <v>24422</v>
      </c>
      <c r="H53" s="95">
        <v>4527</v>
      </c>
    </row>
    <row r="54" spans="2:8" ht="12" customHeight="1">
      <c r="B54" s="13"/>
      <c r="C54" s="94"/>
      <c r="D54" s="94"/>
      <c r="E54" s="94"/>
      <c r="F54" s="94"/>
      <c r="G54" s="94"/>
      <c r="H54" s="95"/>
    </row>
    <row r="55" spans="1:8" ht="12" customHeight="1">
      <c r="A55" s="10" t="s">
        <v>1003</v>
      </c>
      <c r="B55" s="13" t="s">
        <v>1935</v>
      </c>
      <c r="C55" s="94">
        <v>1110</v>
      </c>
      <c r="D55" s="94">
        <v>5083640</v>
      </c>
      <c r="E55" s="94">
        <v>774405</v>
      </c>
      <c r="F55" s="94">
        <v>43</v>
      </c>
      <c r="G55" s="94">
        <v>155527</v>
      </c>
      <c r="H55" s="95">
        <v>35942</v>
      </c>
    </row>
    <row r="56" spans="2:8" ht="12" customHeight="1">
      <c r="B56" s="13" t="s">
        <v>1937</v>
      </c>
      <c r="C56" s="94">
        <v>509</v>
      </c>
      <c r="D56" s="94">
        <v>3063679</v>
      </c>
      <c r="E56" s="94">
        <v>472846</v>
      </c>
      <c r="F56" s="94">
        <v>26</v>
      </c>
      <c r="G56" s="94">
        <v>120642</v>
      </c>
      <c r="H56" s="95">
        <v>27564</v>
      </c>
    </row>
    <row r="57" spans="2:8" ht="12" customHeight="1">
      <c r="B57" s="13" t="s">
        <v>1938</v>
      </c>
      <c r="C57" s="94">
        <v>601</v>
      </c>
      <c r="D57" s="94">
        <v>2019961</v>
      </c>
      <c r="E57" s="94">
        <v>301559</v>
      </c>
      <c r="F57" s="94">
        <v>17</v>
      </c>
      <c r="G57" s="94">
        <v>34885</v>
      </c>
      <c r="H57" s="95">
        <v>8378</v>
      </c>
    </row>
    <row r="58" spans="2:8" ht="12" customHeight="1">
      <c r="B58" s="13"/>
      <c r="C58" s="94"/>
      <c r="D58" s="94"/>
      <c r="E58" s="94"/>
      <c r="F58" s="94"/>
      <c r="G58" s="94"/>
      <c r="H58" s="95"/>
    </row>
    <row r="59" spans="1:8" ht="12" customHeight="1">
      <c r="A59" s="10" t="s">
        <v>1004</v>
      </c>
      <c r="B59" s="13" t="s">
        <v>1935</v>
      </c>
      <c r="C59" s="94">
        <v>2623</v>
      </c>
      <c r="D59" s="94">
        <v>9755269</v>
      </c>
      <c r="E59" s="94">
        <v>1264395</v>
      </c>
      <c r="F59" s="94">
        <v>61</v>
      </c>
      <c r="G59" s="94">
        <v>534792</v>
      </c>
      <c r="H59" s="95">
        <v>88227</v>
      </c>
    </row>
    <row r="60" spans="2:8" ht="12" customHeight="1">
      <c r="B60" s="13" t="s">
        <v>1937</v>
      </c>
      <c r="C60" s="94">
        <v>1862</v>
      </c>
      <c r="D60" s="94">
        <v>8668354</v>
      </c>
      <c r="E60" s="94">
        <v>1078010</v>
      </c>
      <c r="F60" s="94">
        <v>49</v>
      </c>
      <c r="G60" s="94">
        <v>508867</v>
      </c>
      <c r="H60" s="95">
        <v>83114</v>
      </c>
    </row>
    <row r="61" spans="2:8" ht="12" customHeight="1">
      <c r="B61" s="13" t="s">
        <v>1938</v>
      </c>
      <c r="C61" s="94">
        <v>761</v>
      </c>
      <c r="D61" s="94">
        <v>1086915</v>
      </c>
      <c r="E61" s="94">
        <v>186385</v>
      </c>
      <c r="F61" s="94">
        <v>12</v>
      </c>
      <c r="G61" s="94">
        <v>25925</v>
      </c>
      <c r="H61" s="95">
        <v>5113</v>
      </c>
    </row>
    <row r="62" spans="2:8" ht="12" customHeight="1">
      <c r="B62" s="13"/>
      <c r="C62" s="94"/>
      <c r="D62" s="94"/>
      <c r="E62" s="94"/>
      <c r="F62" s="94"/>
      <c r="G62" s="94"/>
      <c r="H62" s="95"/>
    </row>
    <row r="63" spans="1:8" ht="12" customHeight="1">
      <c r="A63" s="10" t="s">
        <v>1005</v>
      </c>
      <c r="B63" s="13" t="s">
        <v>1935</v>
      </c>
      <c r="C63" s="94">
        <v>650</v>
      </c>
      <c r="D63" s="94">
        <v>1462532</v>
      </c>
      <c r="E63" s="94">
        <v>248971</v>
      </c>
      <c r="F63" s="94">
        <v>16</v>
      </c>
      <c r="G63" s="94">
        <v>146654</v>
      </c>
      <c r="H63" s="95">
        <v>28317</v>
      </c>
    </row>
    <row r="64" spans="2:8" ht="12" customHeight="1">
      <c r="B64" s="13" t="s">
        <v>1937</v>
      </c>
      <c r="C64" s="94">
        <v>317</v>
      </c>
      <c r="D64" s="94">
        <v>925718</v>
      </c>
      <c r="E64" s="94">
        <v>152431</v>
      </c>
      <c r="F64" s="94">
        <v>10</v>
      </c>
      <c r="G64" s="94">
        <v>133747</v>
      </c>
      <c r="H64" s="95">
        <v>26365</v>
      </c>
    </row>
    <row r="65" spans="2:8" ht="12" customHeight="1">
      <c r="B65" s="13" t="s">
        <v>1938</v>
      </c>
      <c r="C65" s="94">
        <v>333</v>
      </c>
      <c r="D65" s="94">
        <v>536814</v>
      </c>
      <c r="E65" s="94">
        <v>96540</v>
      </c>
      <c r="F65" s="94">
        <v>6</v>
      </c>
      <c r="G65" s="94">
        <v>12907</v>
      </c>
      <c r="H65" s="95">
        <v>1952</v>
      </c>
    </row>
    <row r="66" spans="2:8" ht="12" customHeight="1">
      <c r="B66" s="13"/>
      <c r="C66" s="94"/>
      <c r="D66" s="94"/>
      <c r="E66" s="94"/>
      <c r="F66" s="94"/>
      <c r="G66" s="94"/>
      <c r="H66" s="95"/>
    </row>
    <row r="67" spans="1:8" ht="12" customHeight="1">
      <c r="A67" s="10" t="s">
        <v>2114</v>
      </c>
      <c r="B67" s="13" t="s">
        <v>1935</v>
      </c>
      <c r="C67" s="94">
        <v>1517</v>
      </c>
      <c r="D67" s="94">
        <v>2513681</v>
      </c>
      <c r="E67" s="94">
        <v>469909</v>
      </c>
      <c r="F67" s="94">
        <v>19</v>
      </c>
      <c r="G67" s="94">
        <v>59673</v>
      </c>
      <c r="H67" s="95">
        <v>15070</v>
      </c>
    </row>
    <row r="68" spans="2:8" ht="12" customHeight="1">
      <c r="B68" s="13" t="s">
        <v>1937</v>
      </c>
      <c r="C68" s="94">
        <v>751</v>
      </c>
      <c r="D68" s="94">
        <v>1284145</v>
      </c>
      <c r="E68" s="94">
        <v>222629</v>
      </c>
      <c r="F68" s="94">
        <v>9</v>
      </c>
      <c r="G68" s="94">
        <v>34850</v>
      </c>
      <c r="H68" s="95">
        <v>10241</v>
      </c>
    </row>
    <row r="69" spans="2:8" ht="12" customHeight="1">
      <c r="B69" s="13" t="s">
        <v>1938</v>
      </c>
      <c r="C69" s="94">
        <v>766</v>
      </c>
      <c r="D69" s="94">
        <v>1229536</v>
      </c>
      <c r="E69" s="94">
        <v>247280</v>
      </c>
      <c r="F69" s="94">
        <v>10</v>
      </c>
      <c r="G69" s="94">
        <v>24823</v>
      </c>
      <c r="H69" s="95">
        <v>4829</v>
      </c>
    </row>
    <row r="70" spans="2:8" ht="12" customHeight="1">
      <c r="B70" s="13"/>
      <c r="C70" s="94"/>
      <c r="D70" s="94"/>
      <c r="E70" s="94"/>
      <c r="F70" s="94"/>
      <c r="G70" s="94"/>
      <c r="H70" s="95"/>
    </row>
    <row r="71" spans="1:8" ht="12" customHeight="1">
      <c r="A71" s="10" t="s">
        <v>2115</v>
      </c>
      <c r="B71" s="13" t="s">
        <v>1935</v>
      </c>
      <c r="C71" s="94">
        <v>3076</v>
      </c>
      <c r="D71" s="94">
        <v>12938376</v>
      </c>
      <c r="E71" s="94">
        <v>1970954</v>
      </c>
      <c r="F71" s="94">
        <v>95</v>
      </c>
      <c r="G71" s="94">
        <v>529436</v>
      </c>
      <c r="H71" s="95">
        <v>85981</v>
      </c>
    </row>
    <row r="72" spans="2:8" ht="12" customHeight="1">
      <c r="B72" s="13" t="s">
        <v>1937</v>
      </c>
      <c r="C72" s="94">
        <v>1136</v>
      </c>
      <c r="D72" s="94">
        <v>4332329</v>
      </c>
      <c r="E72" s="94">
        <v>686809</v>
      </c>
      <c r="F72" s="94">
        <v>40</v>
      </c>
      <c r="G72" s="94">
        <v>209663</v>
      </c>
      <c r="H72" s="95">
        <v>35217</v>
      </c>
    </row>
    <row r="73" spans="2:8" ht="12" customHeight="1">
      <c r="B73" s="13" t="s">
        <v>1938</v>
      </c>
      <c r="C73" s="94">
        <v>1940</v>
      </c>
      <c r="D73" s="94">
        <v>8606047</v>
      </c>
      <c r="E73" s="94">
        <v>1284145</v>
      </c>
      <c r="F73" s="94">
        <v>55</v>
      </c>
      <c r="G73" s="94">
        <v>319773</v>
      </c>
      <c r="H73" s="95">
        <v>50764</v>
      </c>
    </row>
    <row r="74" spans="2:8" ht="12" customHeight="1">
      <c r="B74" s="13"/>
      <c r="C74" s="94"/>
      <c r="D74" s="94"/>
      <c r="E74" s="94"/>
      <c r="F74" s="94"/>
      <c r="G74" s="94"/>
      <c r="H74" s="95"/>
    </row>
    <row r="75" spans="1:8" ht="12" customHeight="1">
      <c r="A75" s="10" t="s">
        <v>2116</v>
      </c>
      <c r="B75" s="13" t="s">
        <v>1935</v>
      </c>
      <c r="C75" s="94">
        <v>1335</v>
      </c>
      <c r="D75" s="94">
        <v>2013026</v>
      </c>
      <c r="E75" s="94">
        <v>373463</v>
      </c>
      <c r="F75" s="94">
        <v>20</v>
      </c>
      <c r="G75" s="94">
        <v>41553</v>
      </c>
      <c r="H75" s="95">
        <v>8639</v>
      </c>
    </row>
    <row r="76" spans="2:8" ht="12" customHeight="1">
      <c r="B76" s="13" t="s">
        <v>1937</v>
      </c>
      <c r="C76" s="94">
        <v>658</v>
      </c>
      <c r="D76" s="94">
        <v>1355844</v>
      </c>
      <c r="E76" s="94">
        <v>236689</v>
      </c>
      <c r="F76" s="94">
        <v>15</v>
      </c>
      <c r="G76" s="94">
        <v>36061</v>
      </c>
      <c r="H76" s="95">
        <v>7263</v>
      </c>
    </row>
    <row r="77" spans="2:8" ht="12" customHeight="1">
      <c r="B77" s="13" t="s">
        <v>1938</v>
      </c>
      <c r="C77" s="94">
        <v>677</v>
      </c>
      <c r="D77" s="94">
        <v>657182</v>
      </c>
      <c r="E77" s="94">
        <v>136774</v>
      </c>
      <c r="F77" s="94">
        <v>5</v>
      </c>
      <c r="G77" s="94">
        <v>5492</v>
      </c>
      <c r="H77" s="95">
        <v>1376</v>
      </c>
    </row>
  </sheetData>
  <mergeCells count="10">
    <mergeCell ref="A6:A7"/>
    <mergeCell ref="A8:A10"/>
    <mergeCell ref="C8:C10"/>
    <mergeCell ref="D8:D10"/>
    <mergeCell ref="C6:E7"/>
    <mergeCell ref="F6:H7"/>
    <mergeCell ref="E8:E10"/>
    <mergeCell ref="F8:F10"/>
    <mergeCell ref="G8:G10"/>
    <mergeCell ref="H8:H10"/>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scale="75" r:id="rId1"/>
</worksheet>
</file>

<file path=xl/worksheets/sheet38.xml><?xml version="1.0" encoding="utf-8"?>
<worksheet xmlns="http://schemas.openxmlformats.org/spreadsheetml/2006/main" xmlns:r="http://schemas.openxmlformats.org/officeDocument/2006/relationships">
  <dimension ref="A2:H77"/>
  <sheetViews>
    <sheetView showGridLines="0" workbookViewId="0" topLeftCell="A1">
      <selection activeCell="G14" sqref="G14"/>
    </sheetView>
  </sheetViews>
  <sheetFormatPr defaultColWidth="9.140625" defaultRowHeight="12.75"/>
  <cols>
    <col min="1" max="1" width="21.140625" style="10" customWidth="1"/>
    <col min="2" max="2" width="2.8515625" style="10" customWidth="1"/>
    <col min="3" max="3" width="7.57421875" style="10" customWidth="1"/>
    <col min="4" max="5" width="14.28125" style="10" customWidth="1"/>
    <col min="6" max="6" width="10.7109375" style="10" customWidth="1"/>
    <col min="7" max="8" width="14.28125" style="10" customWidth="1"/>
    <col min="9" max="9" width="8.421875" style="10" customWidth="1"/>
    <col min="10" max="10" width="10.8515625" style="10" customWidth="1"/>
    <col min="11" max="11" width="12.7109375" style="10" customWidth="1"/>
    <col min="12" max="16384" width="9.140625" style="10" customWidth="1"/>
  </cols>
  <sheetData>
    <row r="1" ht="12.75" customHeight="1"/>
    <row r="2" ht="18" customHeight="1">
      <c r="A2" s="10" t="s">
        <v>648</v>
      </c>
    </row>
    <row r="3" ht="18" customHeight="1">
      <c r="A3" s="10" t="s">
        <v>2117</v>
      </c>
    </row>
    <row r="4" spans="1:7" ht="18" customHeight="1">
      <c r="A4" s="82" t="s">
        <v>2118</v>
      </c>
      <c r="B4" s="82"/>
      <c r="C4" s="82"/>
      <c r="D4" s="82"/>
      <c r="E4" s="82"/>
      <c r="F4" s="82"/>
      <c r="G4" s="82"/>
    </row>
    <row r="5" spans="1:8" ht="12.75" customHeight="1">
      <c r="A5" s="101"/>
      <c r="B5" s="101"/>
      <c r="C5" s="101"/>
      <c r="D5" s="101"/>
      <c r="E5" s="101"/>
      <c r="F5" s="101"/>
      <c r="G5" s="101"/>
      <c r="H5" s="11"/>
    </row>
    <row r="6" spans="1:8" ht="29.25" customHeight="1">
      <c r="A6" s="563" t="s">
        <v>719</v>
      </c>
      <c r="B6" s="18"/>
      <c r="C6" s="564" t="s">
        <v>728</v>
      </c>
      <c r="D6" s="565"/>
      <c r="E6" s="565"/>
      <c r="F6" s="565"/>
      <c r="G6" s="565"/>
      <c r="H6" s="565"/>
    </row>
    <row r="7" spans="1:8" ht="35.25" customHeight="1">
      <c r="A7" s="563"/>
      <c r="B7" s="13"/>
      <c r="C7" s="498" t="s">
        <v>729</v>
      </c>
      <c r="D7" s="511"/>
      <c r="E7" s="520"/>
      <c r="F7" s="564" t="s">
        <v>730</v>
      </c>
      <c r="G7" s="565"/>
      <c r="H7" s="565"/>
    </row>
    <row r="8" spans="1:8" ht="12.75" customHeight="1">
      <c r="A8" s="561" t="s">
        <v>731</v>
      </c>
      <c r="B8" s="13"/>
      <c r="C8" s="545" t="s">
        <v>1384</v>
      </c>
      <c r="D8" s="505" t="s">
        <v>732</v>
      </c>
      <c r="E8" s="505" t="s">
        <v>695</v>
      </c>
      <c r="F8" s="545" t="s">
        <v>1384</v>
      </c>
      <c r="G8" s="505" t="s">
        <v>733</v>
      </c>
      <c r="H8" s="497" t="s">
        <v>695</v>
      </c>
    </row>
    <row r="9" spans="1:8" ht="41.25" customHeight="1">
      <c r="A9" s="561"/>
      <c r="B9" s="13"/>
      <c r="C9" s="519"/>
      <c r="D9" s="506"/>
      <c r="E9" s="506"/>
      <c r="F9" s="519"/>
      <c r="G9" s="506"/>
      <c r="H9" s="509"/>
    </row>
    <row r="10" spans="1:8" ht="34.5" customHeight="1">
      <c r="A10" s="562"/>
      <c r="B10" s="19"/>
      <c r="C10" s="520"/>
      <c r="D10" s="507"/>
      <c r="E10" s="507"/>
      <c r="F10" s="520"/>
      <c r="G10" s="507"/>
      <c r="H10" s="498"/>
    </row>
    <row r="11" spans="1:8" ht="12" customHeight="1">
      <c r="A11" s="10" t="s">
        <v>727</v>
      </c>
      <c r="B11" s="13" t="s">
        <v>1935</v>
      </c>
      <c r="C11" s="94">
        <v>879</v>
      </c>
      <c r="D11" s="94">
        <v>2131444</v>
      </c>
      <c r="E11" s="94">
        <v>473161</v>
      </c>
      <c r="F11" s="94">
        <v>352</v>
      </c>
      <c r="G11" s="94">
        <v>1897855</v>
      </c>
      <c r="H11" s="95">
        <v>412556</v>
      </c>
    </row>
    <row r="12" spans="2:8" ht="12" customHeight="1">
      <c r="B12" s="13" t="s">
        <v>1937</v>
      </c>
      <c r="C12" s="94">
        <v>199</v>
      </c>
      <c r="D12" s="94">
        <v>1267271</v>
      </c>
      <c r="E12" s="94">
        <v>268368</v>
      </c>
      <c r="F12" s="94">
        <v>154</v>
      </c>
      <c r="G12" s="94">
        <v>1225573</v>
      </c>
      <c r="H12" s="95">
        <v>259245</v>
      </c>
    </row>
    <row r="13" spans="2:8" ht="12" customHeight="1">
      <c r="B13" s="13" t="s">
        <v>1938</v>
      </c>
      <c r="C13" s="94">
        <v>680</v>
      </c>
      <c r="D13" s="94">
        <v>864173</v>
      </c>
      <c r="E13" s="94">
        <v>204793</v>
      </c>
      <c r="F13" s="94">
        <v>198</v>
      </c>
      <c r="G13" s="94">
        <v>672282</v>
      </c>
      <c r="H13" s="95">
        <v>153311</v>
      </c>
    </row>
    <row r="14" spans="2:8" ht="12" customHeight="1">
      <c r="B14" s="13"/>
      <c r="C14" s="94"/>
      <c r="D14" s="94"/>
      <c r="E14" s="94"/>
      <c r="F14" s="94"/>
      <c r="G14" s="94"/>
      <c r="H14" s="95"/>
    </row>
    <row r="15" spans="1:8" ht="12" customHeight="1">
      <c r="A15" s="10" t="s">
        <v>980</v>
      </c>
      <c r="B15" s="13" t="s">
        <v>1935</v>
      </c>
      <c r="C15" s="94">
        <v>32</v>
      </c>
      <c r="D15" s="94">
        <v>89885</v>
      </c>
      <c r="E15" s="94">
        <v>19334</v>
      </c>
      <c r="F15" s="94">
        <v>20</v>
      </c>
      <c r="G15" s="94">
        <v>75194</v>
      </c>
      <c r="H15" s="95">
        <v>16033</v>
      </c>
    </row>
    <row r="16" spans="2:8" ht="12" customHeight="1">
      <c r="B16" s="13" t="s">
        <v>1937</v>
      </c>
      <c r="C16" s="94">
        <v>13</v>
      </c>
      <c r="D16" s="94">
        <v>47084</v>
      </c>
      <c r="E16" s="94">
        <v>9941</v>
      </c>
      <c r="F16" s="94">
        <v>9</v>
      </c>
      <c r="G16" s="94">
        <v>44971</v>
      </c>
      <c r="H16" s="95">
        <v>9359</v>
      </c>
    </row>
    <row r="17" spans="2:8" ht="12" customHeight="1">
      <c r="B17" s="13" t="s">
        <v>1938</v>
      </c>
      <c r="C17" s="94">
        <v>19</v>
      </c>
      <c r="D17" s="94">
        <v>42801</v>
      </c>
      <c r="E17" s="94">
        <v>9393</v>
      </c>
      <c r="F17" s="94">
        <v>11</v>
      </c>
      <c r="G17" s="94">
        <v>30223</v>
      </c>
      <c r="H17" s="95">
        <v>6674</v>
      </c>
    </row>
    <row r="18" spans="2:8" ht="12" customHeight="1">
      <c r="B18" s="13"/>
      <c r="C18" s="94"/>
      <c r="D18" s="94"/>
      <c r="E18" s="94"/>
      <c r="F18" s="94"/>
      <c r="G18" s="94"/>
      <c r="H18" s="95"/>
    </row>
    <row r="19" spans="1:8" ht="12" customHeight="1">
      <c r="A19" s="10" t="s">
        <v>1266</v>
      </c>
      <c r="B19" s="13" t="s">
        <v>1935</v>
      </c>
      <c r="C19" s="94">
        <v>41</v>
      </c>
      <c r="D19" s="94">
        <v>20362</v>
      </c>
      <c r="E19" s="94">
        <v>4998</v>
      </c>
      <c r="F19" s="94">
        <v>10</v>
      </c>
      <c r="G19" s="94">
        <v>14231</v>
      </c>
      <c r="H19" s="95">
        <v>3608</v>
      </c>
    </row>
    <row r="20" spans="2:8" ht="12" customHeight="1">
      <c r="B20" s="13" t="s">
        <v>1937</v>
      </c>
      <c r="C20" s="94">
        <v>4</v>
      </c>
      <c r="D20" s="94">
        <v>5579</v>
      </c>
      <c r="E20" s="94">
        <v>1296</v>
      </c>
      <c r="F20" s="94">
        <v>4</v>
      </c>
      <c r="G20" s="94">
        <v>5579</v>
      </c>
      <c r="H20" s="95">
        <v>1296</v>
      </c>
    </row>
    <row r="21" spans="2:8" ht="12" customHeight="1">
      <c r="B21" s="13" t="s">
        <v>1938</v>
      </c>
      <c r="C21" s="94">
        <v>37</v>
      </c>
      <c r="D21" s="94">
        <v>14783</v>
      </c>
      <c r="E21" s="94">
        <v>3702</v>
      </c>
      <c r="F21" s="94">
        <v>6</v>
      </c>
      <c r="G21" s="94">
        <v>8652</v>
      </c>
      <c r="H21" s="95">
        <v>2312</v>
      </c>
    </row>
    <row r="22" spans="2:8" ht="12" customHeight="1">
      <c r="B22" s="13"/>
      <c r="C22" s="94"/>
      <c r="D22" s="94"/>
      <c r="E22" s="94"/>
      <c r="F22" s="94"/>
      <c r="G22" s="94"/>
      <c r="H22" s="95"/>
    </row>
    <row r="23" spans="1:8" ht="12" customHeight="1">
      <c r="A23" s="10" t="s">
        <v>1267</v>
      </c>
      <c r="B23" s="13" t="s">
        <v>1935</v>
      </c>
      <c r="C23" s="94">
        <v>31</v>
      </c>
      <c r="D23" s="94">
        <v>86881</v>
      </c>
      <c r="E23" s="94">
        <v>18871</v>
      </c>
      <c r="F23" s="94">
        <v>18</v>
      </c>
      <c r="G23" s="94">
        <v>84827</v>
      </c>
      <c r="H23" s="95">
        <v>18104</v>
      </c>
    </row>
    <row r="24" spans="2:8" ht="12" customHeight="1">
      <c r="B24" s="13" t="s">
        <v>1937</v>
      </c>
      <c r="C24" s="94">
        <v>7</v>
      </c>
      <c r="D24" s="94">
        <v>36999</v>
      </c>
      <c r="E24" s="94">
        <v>8470</v>
      </c>
      <c r="F24" s="94">
        <v>7</v>
      </c>
      <c r="G24" s="94">
        <v>36999</v>
      </c>
      <c r="H24" s="95">
        <v>8470</v>
      </c>
    </row>
    <row r="25" spans="2:8" ht="12" customHeight="1">
      <c r="B25" s="13" t="s">
        <v>1938</v>
      </c>
      <c r="C25" s="94">
        <v>24</v>
      </c>
      <c r="D25" s="94">
        <v>49882</v>
      </c>
      <c r="E25" s="94">
        <v>10401</v>
      </c>
      <c r="F25" s="94">
        <v>11</v>
      </c>
      <c r="G25" s="94">
        <v>47828</v>
      </c>
      <c r="H25" s="95">
        <v>9634</v>
      </c>
    </row>
    <row r="26" spans="2:8" ht="12" customHeight="1">
      <c r="B26" s="13"/>
      <c r="C26" s="94"/>
      <c r="D26" s="94"/>
      <c r="E26" s="94"/>
      <c r="F26" s="94"/>
      <c r="G26" s="94"/>
      <c r="H26" s="95"/>
    </row>
    <row r="27" spans="1:8" ht="12" customHeight="1">
      <c r="A27" s="10" t="s">
        <v>1268</v>
      </c>
      <c r="B27" s="13" t="s">
        <v>1935</v>
      </c>
      <c r="C27" s="94">
        <v>9</v>
      </c>
      <c r="D27" s="94">
        <v>38427</v>
      </c>
      <c r="E27" s="94">
        <v>9515</v>
      </c>
      <c r="F27" s="94">
        <v>5</v>
      </c>
      <c r="G27" s="94">
        <v>30145</v>
      </c>
      <c r="H27" s="95">
        <v>7240</v>
      </c>
    </row>
    <row r="28" spans="2:8" ht="12" customHeight="1">
      <c r="B28" s="13" t="s">
        <v>1937</v>
      </c>
      <c r="C28" s="94">
        <v>2</v>
      </c>
      <c r="D28" s="94">
        <v>11770</v>
      </c>
      <c r="E28" s="94">
        <v>2602</v>
      </c>
      <c r="F28" s="94">
        <v>1</v>
      </c>
      <c r="G28" s="94">
        <v>6224</v>
      </c>
      <c r="H28" s="95">
        <v>883</v>
      </c>
    </row>
    <row r="29" spans="2:8" ht="12" customHeight="1">
      <c r="B29" s="13" t="s">
        <v>1938</v>
      </c>
      <c r="C29" s="94">
        <v>7</v>
      </c>
      <c r="D29" s="94">
        <v>26657</v>
      </c>
      <c r="E29" s="94">
        <v>6913</v>
      </c>
      <c r="F29" s="94">
        <v>4</v>
      </c>
      <c r="G29" s="94">
        <v>23921</v>
      </c>
      <c r="H29" s="95">
        <v>6357</v>
      </c>
    </row>
    <row r="30" spans="2:8" ht="12" customHeight="1">
      <c r="B30" s="13"/>
      <c r="C30" s="94"/>
      <c r="D30" s="94"/>
      <c r="E30" s="94"/>
      <c r="F30" s="94"/>
      <c r="G30" s="94"/>
      <c r="H30" s="95"/>
    </row>
    <row r="31" spans="1:8" ht="12" customHeight="1">
      <c r="A31" s="10" t="s">
        <v>1269</v>
      </c>
      <c r="B31" s="13" t="s">
        <v>1935</v>
      </c>
      <c r="C31" s="94">
        <v>14</v>
      </c>
      <c r="D31" s="94">
        <v>105212</v>
      </c>
      <c r="E31" s="94">
        <v>22721</v>
      </c>
      <c r="F31" s="94">
        <v>14</v>
      </c>
      <c r="G31" s="94">
        <v>105212</v>
      </c>
      <c r="H31" s="95">
        <v>22721</v>
      </c>
    </row>
    <row r="32" spans="2:8" ht="12" customHeight="1">
      <c r="B32" s="13" t="s">
        <v>1937</v>
      </c>
      <c r="C32" s="94">
        <v>5</v>
      </c>
      <c r="D32" s="94">
        <v>12198</v>
      </c>
      <c r="E32" s="94">
        <v>2773</v>
      </c>
      <c r="F32" s="94">
        <v>5</v>
      </c>
      <c r="G32" s="94">
        <v>12198</v>
      </c>
      <c r="H32" s="95">
        <v>2773</v>
      </c>
    </row>
    <row r="33" spans="2:8" ht="12" customHeight="1">
      <c r="B33" s="13" t="s">
        <v>1938</v>
      </c>
      <c r="C33" s="94">
        <v>9</v>
      </c>
      <c r="D33" s="94">
        <v>93014</v>
      </c>
      <c r="E33" s="94">
        <v>19948</v>
      </c>
      <c r="F33" s="94">
        <v>9</v>
      </c>
      <c r="G33" s="94">
        <v>93014</v>
      </c>
      <c r="H33" s="95">
        <v>19948</v>
      </c>
    </row>
    <row r="34" spans="2:8" ht="12" customHeight="1">
      <c r="B34" s="13"/>
      <c r="C34" s="94"/>
      <c r="D34" s="94"/>
      <c r="E34" s="94"/>
      <c r="F34" s="94"/>
      <c r="G34" s="94"/>
      <c r="H34" s="95"/>
    </row>
    <row r="35" spans="1:8" ht="12" customHeight="1">
      <c r="A35" s="10" t="s">
        <v>1270</v>
      </c>
      <c r="B35" s="13" t="s">
        <v>1935</v>
      </c>
      <c r="C35" s="94">
        <v>42</v>
      </c>
      <c r="D35" s="94">
        <v>247839</v>
      </c>
      <c r="E35" s="94">
        <v>55404</v>
      </c>
      <c r="F35" s="94">
        <v>38</v>
      </c>
      <c r="G35" s="94">
        <v>240178</v>
      </c>
      <c r="H35" s="95">
        <v>52523</v>
      </c>
    </row>
    <row r="36" spans="2:8" ht="12" customHeight="1">
      <c r="B36" s="13" t="s">
        <v>1937</v>
      </c>
      <c r="C36" s="94">
        <v>19</v>
      </c>
      <c r="D36" s="94">
        <v>166489</v>
      </c>
      <c r="E36" s="94">
        <v>37751</v>
      </c>
      <c r="F36" s="94">
        <v>19</v>
      </c>
      <c r="G36" s="94">
        <v>166489</v>
      </c>
      <c r="H36" s="95">
        <v>37751</v>
      </c>
    </row>
    <row r="37" spans="2:8" ht="12" customHeight="1">
      <c r="B37" s="13" t="s">
        <v>1938</v>
      </c>
      <c r="C37" s="94">
        <v>23</v>
      </c>
      <c r="D37" s="94">
        <v>81350</v>
      </c>
      <c r="E37" s="94">
        <v>17653</v>
      </c>
      <c r="F37" s="94">
        <v>19</v>
      </c>
      <c r="G37" s="94">
        <v>73689</v>
      </c>
      <c r="H37" s="95">
        <v>14772</v>
      </c>
    </row>
    <row r="38" spans="2:8" ht="12" customHeight="1">
      <c r="B38" s="13"/>
      <c r="C38" s="94"/>
      <c r="D38" s="94"/>
      <c r="E38" s="94"/>
      <c r="F38" s="94"/>
      <c r="G38" s="94"/>
      <c r="H38" s="95"/>
    </row>
    <row r="39" spans="1:8" ht="12" customHeight="1">
      <c r="A39" s="10" t="s">
        <v>1271</v>
      </c>
      <c r="B39" s="13" t="s">
        <v>1935</v>
      </c>
      <c r="C39" s="94">
        <v>54</v>
      </c>
      <c r="D39" s="94">
        <v>231928</v>
      </c>
      <c r="E39" s="94">
        <v>44140</v>
      </c>
      <c r="F39" s="94">
        <v>50</v>
      </c>
      <c r="G39" s="94">
        <v>225537</v>
      </c>
      <c r="H39" s="95">
        <v>42829</v>
      </c>
    </row>
    <row r="40" spans="2:8" ht="12" customHeight="1">
      <c r="B40" s="13" t="s">
        <v>1937</v>
      </c>
      <c r="C40" s="94">
        <v>25</v>
      </c>
      <c r="D40" s="94">
        <v>152683</v>
      </c>
      <c r="E40" s="94">
        <v>28191</v>
      </c>
      <c r="F40" s="94">
        <v>24</v>
      </c>
      <c r="G40" s="94">
        <v>151288</v>
      </c>
      <c r="H40" s="95">
        <v>27787</v>
      </c>
    </row>
    <row r="41" spans="2:8" ht="12" customHeight="1">
      <c r="B41" s="13" t="s">
        <v>1938</v>
      </c>
      <c r="C41" s="94">
        <v>29</v>
      </c>
      <c r="D41" s="94">
        <v>79245</v>
      </c>
      <c r="E41" s="94">
        <v>15949</v>
      </c>
      <c r="F41" s="94">
        <v>26</v>
      </c>
      <c r="G41" s="94">
        <v>74249</v>
      </c>
      <c r="H41" s="95">
        <v>15042</v>
      </c>
    </row>
    <row r="42" spans="2:8" ht="12" customHeight="1">
      <c r="B42" s="13"/>
      <c r="C42" s="94"/>
      <c r="D42" s="94"/>
      <c r="E42" s="94"/>
      <c r="F42" s="94"/>
      <c r="G42" s="94"/>
      <c r="H42" s="98"/>
    </row>
    <row r="43" spans="1:8" ht="12" customHeight="1">
      <c r="A43" s="10" t="s">
        <v>1272</v>
      </c>
      <c r="B43" s="13" t="s">
        <v>1935</v>
      </c>
      <c r="C43" s="94">
        <v>10</v>
      </c>
      <c r="D43" s="94">
        <v>31061</v>
      </c>
      <c r="E43" s="94">
        <v>4625</v>
      </c>
      <c r="F43" s="94">
        <v>10</v>
      </c>
      <c r="G43" s="94">
        <v>31061</v>
      </c>
      <c r="H43" s="95">
        <v>4625</v>
      </c>
    </row>
    <row r="44" spans="2:8" ht="12" customHeight="1">
      <c r="B44" s="13" t="s">
        <v>1937</v>
      </c>
      <c r="C44" s="94">
        <v>4</v>
      </c>
      <c r="D44" s="94">
        <v>2615</v>
      </c>
      <c r="E44" s="94">
        <v>610</v>
      </c>
      <c r="F44" s="94">
        <v>4</v>
      </c>
      <c r="G44" s="94">
        <v>2615</v>
      </c>
      <c r="H44" s="95">
        <v>610</v>
      </c>
    </row>
    <row r="45" spans="2:8" ht="12" customHeight="1">
      <c r="B45" s="13" t="s">
        <v>1938</v>
      </c>
      <c r="C45" s="94">
        <v>6</v>
      </c>
      <c r="D45" s="94">
        <v>28446</v>
      </c>
      <c r="E45" s="94">
        <v>4015</v>
      </c>
      <c r="F45" s="94">
        <v>6</v>
      </c>
      <c r="G45" s="94">
        <v>28446</v>
      </c>
      <c r="H45" s="95">
        <v>4015</v>
      </c>
    </row>
    <row r="46" spans="2:8" ht="12" customHeight="1">
      <c r="B46" s="13"/>
      <c r="C46" s="94"/>
      <c r="D46" s="94"/>
      <c r="E46" s="94"/>
      <c r="F46" s="94"/>
      <c r="G46" s="94"/>
      <c r="H46" s="95"/>
    </row>
    <row r="47" spans="1:8" ht="12" customHeight="1">
      <c r="A47" s="10" t="s">
        <v>1273</v>
      </c>
      <c r="B47" s="13" t="s">
        <v>1935</v>
      </c>
      <c r="C47" s="94">
        <v>53</v>
      </c>
      <c r="D47" s="94">
        <v>100686</v>
      </c>
      <c r="E47" s="94">
        <v>21254</v>
      </c>
      <c r="F47" s="94">
        <v>21</v>
      </c>
      <c r="G47" s="94">
        <v>94576</v>
      </c>
      <c r="H47" s="95">
        <v>19536</v>
      </c>
    </row>
    <row r="48" spans="2:8" ht="12" customHeight="1">
      <c r="B48" s="13" t="s">
        <v>1937</v>
      </c>
      <c r="C48" s="94">
        <v>6</v>
      </c>
      <c r="D48" s="94">
        <v>51663</v>
      </c>
      <c r="E48" s="94">
        <v>8962</v>
      </c>
      <c r="F48" s="94">
        <v>6</v>
      </c>
      <c r="G48" s="94">
        <v>51663</v>
      </c>
      <c r="H48" s="95">
        <v>8962</v>
      </c>
    </row>
    <row r="49" spans="2:8" ht="12" customHeight="1">
      <c r="B49" s="13" t="s">
        <v>1938</v>
      </c>
      <c r="C49" s="94">
        <v>47</v>
      </c>
      <c r="D49" s="94">
        <v>49023</v>
      </c>
      <c r="E49" s="94">
        <v>12292</v>
      </c>
      <c r="F49" s="94">
        <v>15</v>
      </c>
      <c r="G49" s="94">
        <v>42913</v>
      </c>
      <c r="H49" s="95">
        <v>10574</v>
      </c>
    </row>
    <row r="50" spans="2:8" ht="12" customHeight="1">
      <c r="B50" s="13"/>
      <c r="C50" s="94"/>
      <c r="D50" s="94"/>
      <c r="E50" s="94"/>
      <c r="F50" s="94"/>
      <c r="G50" s="94"/>
      <c r="H50" s="95"/>
    </row>
    <row r="51" spans="1:8" ht="12" customHeight="1">
      <c r="A51" s="10" t="s">
        <v>1641</v>
      </c>
      <c r="B51" s="13" t="s">
        <v>1935</v>
      </c>
      <c r="C51" s="94">
        <v>42</v>
      </c>
      <c r="D51" s="94">
        <v>75044</v>
      </c>
      <c r="E51" s="94">
        <v>16607</v>
      </c>
      <c r="F51" s="94">
        <v>11</v>
      </c>
      <c r="G51" s="94">
        <v>56433</v>
      </c>
      <c r="H51" s="95">
        <v>12524</v>
      </c>
    </row>
    <row r="52" spans="2:8" ht="12" customHeight="1">
      <c r="B52" s="13" t="s">
        <v>1937</v>
      </c>
      <c r="C52" s="94">
        <v>7</v>
      </c>
      <c r="D52" s="94">
        <v>38548</v>
      </c>
      <c r="E52" s="94">
        <v>7574</v>
      </c>
      <c r="F52" s="94">
        <v>6</v>
      </c>
      <c r="G52" s="94">
        <v>32844</v>
      </c>
      <c r="H52" s="95">
        <v>6364</v>
      </c>
    </row>
    <row r="53" spans="2:8" ht="12" customHeight="1">
      <c r="B53" s="13" t="s">
        <v>1938</v>
      </c>
      <c r="C53" s="94">
        <v>35</v>
      </c>
      <c r="D53" s="94">
        <v>36496</v>
      </c>
      <c r="E53" s="94">
        <v>9033</v>
      </c>
      <c r="F53" s="94">
        <v>5</v>
      </c>
      <c r="G53" s="94">
        <v>23589</v>
      </c>
      <c r="H53" s="95">
        <v>6160</v>
      </c>
    </row>
    <row r="54" spans="2:8" ht="12" customHeight="1">
      <c r="B54" s="13"/>
      <c r="C54" s="94"/>
      <c r="D54" s="94"/>
      <c r="E54" s="94"/>
      <c r="F54" s="94"/>
      <c r="G54" s="94"/>
      <c r="H54" s="95"/>
    </row>
    <row r="55" spans="1:8" ht="12" customHeight="1">
      <c r="A55" s="10" t="s">
        <v>1003</v>
      </c>
      <c r="B55" s="13" t="s">
        <v>1935</v>
      </c>
      <c r="C55" s="94">
        <v>19</v>
      </c>
      <c r="D55" s="94">
        <v>71699</v>
      </c>
      <c r="E55" s="94">
        <v>17634</v>
      </c>
      <c r="F55" s="94">
        <v>16</v>
      </c>
      <c r="G55" s="94">
        <v>70819</v>
      </c>
      <c r="H55" s="95">
        <v>17376</v>
      </c>
    </row>
    <row r="56" spans="2:8" ht="12" customHeight="1">
      <c r="B56" s="13" t="s">
        <v>1937</v>
      </c>
      <c r="C56" s="94">
        <v>16</v>
      </c>
      <c r="D56" s="94">
        <v>61182</v>
      </c>
      <c r="E56" s="94">
        <v>15177</v>
      </c>
      <c r="F56" s="94">
        <v>14</v>
      </c>
      <c r="G56" s="94">
        <v>60480</v>
      </c>
      <c r="H56" s="95">
        <v>14963</v>
      </c>
    </row>
    <row r="57" spans="2:8" ht="12" customHeight="1">
      <c r="B57" s="13" t="s">
        <v>1938</v>
      </c>
      <c r="C57" s="94">
        <v>3</v>
      </c>
      <c r="D57" s="94">
        <v>10517</v>
      </c>
      <c r="E57" s="94">
        <v>2457</v>
      </c>
      <c r="F57" s="94">
        <v>2</v>
      </c>
      <c r="G57" s="94">
        <v>10339</v>
      </c>
      <c r="H57" s="95">
        <v>2413</v>
      </c>
    </row>
    <row r="58" spans="2:8" ht="12" customHeight="1">
      <c r="B58" s="13"/>
      <c r="C58" s="94"/>
      <c r="D58" s="94"/>
      <c r="E58" s="94"/>
      <c r="F58" s="94"/>
      <c r="G58" s="94"/>
      <c r="H58" s="95"/>
    </row>
    <row r="59" spans="1:8" ht="12" customHeight="1">
      <c r="A59" s="10" t="s">
        <v>1004</v>
      </c>
      <c r="B59" s="13" t="s">
        <v>1935</v>
      </c>
      <c r="C59" s="94">
        <v>44</v>
      </c>
      <c r="D59" s="94">
        <v>126325</v>
      </c>
      <c r="E59" s="94">
        <v>29262</v>
      </c>
      <c r="F59" s="94">
        <v>35</v>
      </c>
      <c r="G59" s="94">
        <v>116284</v>
      </c>
      <c r="H59" s="95">
        <v>27101</v>
      </c>
    </row>
    <row r="60" spans="2:8" ht="12" customHeight="1">
      <c r="B60" s="13" t="s">
        <v>1937</v>
      </c>
      <c r="C60" s="94">
        <v>21</v>
      </c>
      <c r="D60" s="94">
        <v>87511</v>
      </c>
      <c r="E60" s="94">
        <v>20852</v>
      </c>
      <c r="F60" s="94">
        <v>19</v>
      </c>
      <c r="G60" s="94">
        <v>87127</v>
      </c>
      <c r="H60" s="95">
        <v>20745</v>
      </c>
    </row>
    <row r="61" spans="2:8" ht="12" customHeight="1">
      <c r="B61" s="13" t="s">
        <v>1938</v>
      </c>
      <c r="C61" s="94">
        <v>23</v>
      </c>
      <c r="D61" s="94">
        <v>38814</v>
      </c>
      <c r="E61" s="94">
        <v>8410</v>
      </c>
      <c r="F61" s="94">
        <v>16</v>
      </c>
      <c r="G61" s="94">
        <v>29157</v>
      </c>
      <c r="H61" s="95">
        <v>6356</v>
      </c>
    </row>
    <row r="62" spans="2:8" ht="12" customHeight="1">
      <c r="B62" s="13"/>
      <c r="C62" s="94"/>
      <c r="D62" s="94"/>
      <c r="E62" s="94"/>
      <c r="F62" s="94"/>
      <c r="G62" s="94"/>
      <c r="H62" s="95"/>
    </row>
    <row r="63" spans="1:8" ht="12" customHeight="1">
      <c r="A63" s="10" t="s">
        <v>1005</v>
      </c>
      <c r="B63" s="13" t="s">
        <v>1935</v>
      </c>
      <c r="C63" s="94">
        <v>16</v>
      </c>
      <c r="D63" s="94">
        <v>49588</v>
      </c>
      <c r="E63" s="94">
        <v>11011</v>
      </c>
      <c r="F63" s="94">
        <v>16</v>
      </c>
      <c r="G63" s="94">
        <v>48748</v>
      </c>
      <c r="H63" s="95">
        <v>10757</v>
      </c>
    </row>
    <row r="64" spans="2:8" ht="12" customHeight="1">
      <c r="B64" s="13" t="s">
        <v>1937</v>
      </c>
      <c r="C64" s="94">
        <v>7</v>
      </c>
      <c r="D64" s="94">
        <v>41711</v>
      </c>
      <c r="E64" s="94">
        <v>9067</v>
      </c>
      <c r="F64" s="94">
        <v>7</v>
      </c>
      <c r="G64" s="94">
        <v>41711</v>
      </c>
      <c r="H64" s="95">
        <v>9067</v>
      </c>
    </row>
    <row r="65" spans="2:8" ht="12" customHeight="1">
      <c r="B65" s="13" t="s">
        <v>1938</v>
      </c>
      <c r="C65" s="94">
        <v>9</v>
      </c>
      <c r="D65" s="94">
        <v>7877</v>
      </c>
      <c r="E65" s="94">
        <v>1944</v>
      </c>
      <c r="F65" s="94">
        <v>9</v>
      </c>
      <c r="G65" s="94">
        <v>7037</v>
      </c>
      <c r="H65" s="95">
        <v>1690</v>
      </c>
    </row>
    <row r="66" spans="2:8" ht="12" customHeight="1">
      <c r="B66" s="13"/>
      <c r="C66" s="94"/>
      <c r="D66" s="94"/>
      <c r="E66" s="94"/>
      <c r="F66" s="94"/>
      <c r="G66" s="94"/>
      <c r="H66" s="95"/>
    </row>
    <row r="67" spans="1:8" ht="12" customHeight="1">
      <c r="A67" s="10" t="s">
        <v>2114</v>
      </c>
      <c r="B67" s="13" t="s">
        <v>1935</v>
      </c>
      <c r="C67" s="94">
        <v>41</v>
      </c>
      <c r="D67" s="94">
        <v>67914</v>
      </c>
      <c r="E67" s="94">
        <v>21191</v>
      </c>
      <c r="F67" s="94">
        <v>10</v>
      </c>
      <c r="G67" s="94">
        <v>58891</v>
      </c>
      <c r="H67" s="95">
        <v>18820</v>
      </c>
    </row>
    <row r="68" spans="2:8" ht="12" customHeight="1">
      <c r="B68" s="13" t="s">
        <v>1937</v>
      </c>
      <c r="C68" s="94">
        <v>3</v>
      </c>
      <c r="D68" s="94">
        <v>8994</v>
      </c>
      <c r="E68" s="94">
        <v>2288</v>
      </c>
      <c r="F68" s="94">
        <v>3</v>
      </c>
      <c r="G68" s="94">
        <v>8994</v>
      </c>
      <c r="H68" s="95">
        <v>2288</v>
      </c>
    </row>
    <row r="69" spans="2:8" ht="12" customHeight="1">
      <c r="B69" s="13" t="s">
        <v>1938</v>
      </c>
      <c r="C69" s="94">
        <v>38</v>
      </c>
      <c r="D69" s="94">
        <v>58920</v>
      </c>
      <c r="E69" s="94">
        <v>18903</v>
      </c>
      <c r="F69" s="94">
        <v>7</v>
      </c>
      <c r="G69" s="94">
        <v>49897</v>
      </c>
      <c r="H69" s="95">
        <v>16532</v>
      </c>
    </row>
    <row r="70" spans="2:8" ht="12" customHeight="1">
      <c r="B70" s="13"/>
      <c r="C70" s="94"/>
      <c r="D70" s="94"/>
      <c r="E70" s="94"/>
      <c r="F70" s="94"/>
      <c r="G70" s="94"/>
      <c r="H70" s="95"/>
    </row>
    <row r="71" spans="1:8" ht="12" customHeight="1">
      <c r="A71" s="10" t="s">
        <v>2115</v>
      </c>
      <c r="B71" s="13" t="s">
        <v>1935</v>
      </c>
      <c r="C71" s="94">
        <v>110</v>
      </c>
      <c r="D71" s="94">
        <v>535298</v>
      </c>
      <c r="E71" s="94">
        <v>109326</v>
      </c>
      <c r="F71" s="94">
        <v>29</v>
      </c>
      <c r="G71" s="94">
        <v>506304</v>
      </c>
      <c r="H71" s="95">
        <v>101616</v>
      </c>
    </row>
    <row r="72" spans="2:8" ht="12" customHeight="1">
      <c r="B72" s="13" t="s">
        <v>1937</v>
      </c>
      <c r="C72" s="94">
        <v>19</v>
      </c>
      <c r="D72" s="94">
        <v>431561</v>
      </c>
      <c r="E72" s="94">
        <v>84894</v>
      </c>
      <c r="F72" s="94">
        <v>11</v>
      </c>
      <c r="G72" s="94">
        <v>429564</v>
      </c>
      <c r="H72" s="95">
        <v>84372</v>
      </c>
    </row>
    <row r="73" spans="2:8" ht="12" customHeight="1">
      <c r="B73" s="13" t="s">
        <v>1938</v>
      </c>
      <c r="C73" s="94">
        <v>91</v>
      </c>
      <c r="D73" s="94">
        <v>103737</v>
      </c>
      <c r="E73" s="94">
        <v>24432</v>
      </c>
      <c r="F73" s="94">
        <v>18</v>
      </c>
      <c r="G73" s="94">
        <v>76740</v>
      </c>
      <c r="H73" s="95">
        <v>17244</v>
      </c>
    </row>
    <row r="74" spans="2:8" ht="12" customHeight="1">
      <c r="B74" s="13"/>
      <c r="C74" s="94"/>
      <c r="D74" s="94"/>
      <c r="E74" s="94"/>
      <c r="F74" s="94"/>
      <c r="G74" s="94"/>
      <c r="H74" s="95"/>
    </row>
    <row r="75" spans="1:8" ht="12" customHeight="1">
      <c r="A75" s="10" t="s">
        <v>2116</v>
      </c>
      <c r="B75" s="13" t="s">
        <v>1935</v>
      </c>
      <c r="C75" s="94">
        <v>321</v>
      </c>
      <c r="D75" s="94">
        <v>253295</v>
      </c>
      <c r="E75" s="94">
        <v>67268</v>
      </c>
      <c r="F75" s="94">
        <v>49</v>
      </c>
      <c r="G75" s="94">
        <v>139415</v>
      </c>
      <c r="H75" s="95">
        <v>37143</v>
      </c>
    </row>
    <row r="76" spans="2:8" ht="12" customHeight="1">
      <c r="B76" s="13" t="s">
        <v>1937</v>
      </c>
      <c r="C76" s="94">
        <v>41</v>
      </c>
      <c r="D76" s="94">
        <v>110684</v>
      </c>
      <c r="E76" s="94">
        <v>27920</v>
      </c>
      <c r="F76" s="94">
        <v>15</v>
      </c>
      <c r="G76" s="94">
        <v>86827</v>
      </c>
      <c r="H76" s="95">
        <v>23555</v>
      </c>
    </row>
    <row r="77" spans="2:8" ht="12" customHeight="1">
      <c r="B77" s="13" t="s">
        <v>1938</v>
      </c>
      <c r="C77" s="94">
        <v>280</v>
      </c>
      <c r="D77" s="94">
        <v>142611</v>
      </c>
      <c r="E77" s="94">
        <v>39348</v>
      </c>
      <c r="F77" s="94">
        <v>34</v>
      </c>
      <c r="G77" s="94">
        <v>52588</v>
      </c>
      <c r="H77" s="95">
        <v>13588</v>
      </c>
    </row>
    <row r="80" ht="18" customHeight="1"/>
  </sheetData>
  <mergeCells count="11">
    <mergeCell ref="E8:E10"/>
    <mergeCell ref="F8:F10"/>
    <mergeCell ref="G8:G10"/>
    <mergeCell ref="H8:H10"/>
    <mergeCell ref="A6:A7"/>
    <mergeCell ref="A8:A10"/>
    <mergeCell ref="C8:C10"/>
    <mergeCell ref="D8:D10"/>
    <mergeCell ref="C6:H6"/>
    <mergeCell ref="C7:E7"/>
    <mergeCell ref="F7:H7"/>
  </mergeCells>
  <printOptions horizontalCentered="1" verticalCentered="1"/>
  <pageMargins left="0.984251968503937" right="0.984251968503937" top="0.7874015748031497" bottom="0.7874015748031497" header="0.5118110236220472" footer="0.5118110236220472"/>
  <pageSetup horizontalDpi="600" verticalDpi="600" orientation="portrait" paperSize="9" scale="70" r:id="rId1"/>
</worksheet>
</file>

<file path=xl/worksheets/sheet39.xml><?xml version="1.0" encoding="utf-8"?>
<worksheet xmlns="http://schemas.openxmlformats.org/spreadsheetml/2006/main" xmlns:r="http://schemas.openxmlformats.org/officeDocument/2006/relationships">
  <dimension ref="A2:K78"/>
  <sheetViews>
    <sheetView showGridLines="0" workbookViewId="0" topLeftCell="A1">
      <selection activeCell="H13" sqref="H13"/>
    </sheetView>
  </sheetViews>
  <sheetFormatPr defaultColWidth="9.140625" defaultRowHeight="12.75"/>
  <cols>
    <col min="1" max="1" width="25.28125" style="10" customWidth="1"/>
    <col min="2" max="2" width="2.8515625" style="10" customWidth="1"/>
    <col min="3" max="3" width="8.57421875" style="10" customWidth="1"/>
    <col min="4" max="4" width="12.421875" style="10" customWidth="1"/>
    <col min="5" max="5" width="12.57421875" style="10" customWidth="1"/>
    <col min="6" max="6" width="8.28125" style="10" customWidth="1"/>
    <col min="7" max="7" width="10.140625" style="10" customWidth="1"/>
    <col min="8" max="8" width="12.421875" style="10" customWidth="1"/>
    <col min="9" max="9" width="8.28125" style="10" customWidth="1"/>
    <col min="10" max="10" width="10.00390625" style="10" customWidth="1"/>
    <col min="11" max="11" width="12.421875" style="10" customWidth="1"/>
    <col min="12" max="16384" width="9.140625" style="10" customWidth="1"/>
  </cols>
  <sheetData>
    <row r="2" ht="18" customHeight="1">
      <c r="A2" s="10" t="s">
        <v>649</v>
      </c>
    </row>
    <row r="3" ht="18" customHeight="1">
      <c r="A3" s="10" t="s">
        <v>2119</v>
      </c>
    </row>
    <row r="4" spans="1:10" ht="18" customHeight="1">
      <c r="A4" s="82" t="s">
        <v>2120</v>
      </c>
      <c r="B4" s="82"/>
      <c r="C4" s="82"/>
      <c r="D4" s="82"/>
      <c r="E4" s="82"/>
      <c r="F4" s="82"/>
      <c r="G4" s="82"/>
      <c r="H4" s="82"/>
      <c r="I4" s="82"/>
      <c r="J4" s="82"/>
    </row>
    <row r="5" spans="1:10" ht="18" customHeight="1">
      <c r="A5" s="82" t="s">
        <v>2121</v>
      </c>
      <c r="B5" s="82"/>
      <c r="C5" s="82"/>
      <c r="D5" s="82"/>
      <c r="E5" s="82"/>
      <c r="F5" s="82"/>
      <c r="G5" s="82"/>
      <c r="H5" s="82"/>
      <c r="I5" s="82"/>
      <c r="J5" s="82"/>
    </row>
    <row r="6" spans="1:11" ht="17.25" customHeight="1">
      <c r="A6" s="11"/>
      <c r="B6" s="11"/>
      <c r="C6" s="11"/>
      <c r="D6" s="11"/>
      <c r="E6" s="11"/>
      <c r="F6" s="11"/>
      <c r="G6" s="11"/>
      <c r="H6" s="11"/>
      <c r="I6" s="11"/>
      <c r="J6" s="11"/>
      <c r="K6" s="11"/>
    </row>
    <row r="7" spans="1:11" ht="24" customHeight="1">
      <c r="A7" s="563" t="s">
        <v>719</v>
      </c>
      <c r="B7" s="18"/>
      <c r="C7" s="508" t="s">
        <v>720</v>
      </c>
      <c r="D7" s="508"/>
      <c r="E7" s="545"/>
      <c r="F7" s="497" t="s">
        <v>721</v>
      </c>
      <c r="G7" s="508"/>
      <c r="H7" s="545"/>
      <c r="I7" s="563" t="s">
        <v>722</v>
      </c>
      <c r="J7" s="563"/>
      <c r="K7" s="563"/>
    </row>
    <row r="8" spans="1:11" ht="28.5" customHeight="1">
      <c r="A8" s="563"/>
      <c r="B8" s="13"/>
      <c r="C8" s="511"/>
      <c r="D8" s="511"/>
      <c r="E8" s="520"/>
      <c r="F8" s="498"/>
      <c r="G8" s="511"/>
      <c r="H8" s="520"/>
      <c r="I8" s="511"/>
      <c r="J8" s="511"/>
      <c r="K8" s="511"/>
    </row>
    <row r="9" spans="1:11" ht="32.25" customHeight="1">
      <c r="A9" s="561" t="s">
        <v>734</v>
      </c>
      <c r="B9" s="13"/>
      <c r="C9" s="545" t="s">
        <v>1384</v>
      </c>
      <c r="D9" s="505" t="s">
        <v>723</v>
      </c>
      <c r="E9" s="505" t="s">
        <v>724</v>
      </c>
      <c r="F9" s="545" t="s">
        <v>1384</v>
      </c>
      <c r="G9" s="505" t="s">
        <v>1393</v>
      </c>
      <c r="H9" s="505" t="s">
        <v>368</v>
      </c>
      <c r="I9" s="545" t="s">
        <v>1384</v>
      </c>
      <c r="J9" s="505" t="s">
        <v>725</v>
      </c>
      <c r="K9" s="497" t="s">
        <v>368</v>
      </c>
    </row>
    <row r="10" spans="1:11" ht="32.25" customHeight="1">
      <c r="A10" s="561"/>
      <c r="B10" s="13"/>
      <c r="C10" s="519"/>
      <c r="D10" s="506"/>
      <c r="E10" s="506"/>
      <c r="F10" s="519"/>
      <c r="G10" s="506"/>
      <c r="H10" s="506"/>
      <c r="I10" s="519"/>
      <c r="J10" s="506"/>
      <c r="K10" s="509"/>
    </row>
    <row r="11" spans="1:11" ht="24.75" customHeight="1">
      <c r="A11" s="562"/>
      <c r="B11" s="19"/>
      <c r="C11" s="520"/>
      <c r="D11" s="507"/>
      <c r="E11" s="507"/>
      <c r="F11" s="520"/>
      <c r="G11" s="507"/>
      <c r="H11" s="507"/>
      <c r="I11" s="520"/>
      <c r="J11" s="507"/>
      <c r="K11" s="498"/>
    </row>
    <row r="12" spans="1:11" ht="12" customHeight="1">
      <c r="A12" s="10" t="s">
        <v>726</v>
      </c>
      <c r="B12" s="13" t="s">
        <v>1935</v>
      </c>
      <c r="C12" s="94">
        <v>3741</v>
      </c>
      <c r="D12" s="94">
        <v>18653241</v>
      </c>
      <c r="E12" s="94">
        <v>3111186</v>
      </c>
      <c r="F12" s="94">
        <v>35</v>
      </c>
      <c r="G12" s="94">
        <v>243905</v>
      </c>
      <c r="H12" s="94">
        <v>28383</v>
      </c>
      <c r="I12" s="94">
        <v>6444</v>
      </c>
      <c r="J12" s="94">
        <v>1526232</v>
      </c>
      <c r="K12" s="95">
        <v>392532</v>
      </c>
    </row>
    <row r="13" spans="2:11" ht="12" customHeight="1">
      <c r="B13" s="13" t="s">
        <v>1937</v>
      </c>
      <c r="C13" s="94">
        <v>2635</v>
      </c>
      <c r="D13" s="94">
        <v>16257652</v>
      </c>
      <c r="E13" s="94">
        <v>2689038</v>
      </c>
      <c r="F13" s="94">
        <v>19</v>
      </c>
      <c r="G13" s="94">
        <v>64572</v>
      </c>
      <c r="H13" s="94">
        <v>12966</v>
      </c>
      <c r="I13" s="94">
        <v>4406</v>
      </c>
      <c r="J13" s="94">
        <v>957027</v>
      </c>
      <c r="K13" s="95">
        <v>262337</v>
      </c>
    </row>
    <row r="14" spans="2:11" ht="12" customHeight="1">
      <c r="B14" s="13" t="s">
        <v>1938</v>
      </c>
      <c r="C14" s="94">
        <v>1106</v>
      </c>
      <c r="D14" s="94">
        <v>2395589</v>
      </c>
      <c r="E14" s="94">
        <v>422148</v>
      </c>
      <c r="F14" s="94">
        <v>16</v>
      </c>
      <c r="G14" s="94">
        <v>179333</v>
      </c>
      <c r="H14" s="94">
        <v>15417</v>
      </c>
      <c r="I14" s="94">
        <v>2038</v>
      </c>
      <c r="J14" s="94">
        <v>569205</v>
      </c>
      <c r="K14" s="95">
        <v>130195</v>
      </c>
    </row>
    <row r="15" spans="2:11" ht="12" customHeight="1">
      <c r="B15" s="13"/>
      <c r="C15" s="94"/>
      <c r="D15" s="94"/>
      <c r="E15" s="94"/>
      <c r="F15" s="94"/>
      <c r="G15" s="94"/>
      <c r="H15" s="94"/>
      <c r="I15" s="94"/>
      <c r="J15" s="94"/>
      <c r="K15" s="95"/>
    </row>
    <row r="16" spans="1:11" ht="12" customHeight="1">
      <c r="A16" s="10" t="s">
        <v>2122</v>
      </c>
      <c r="B16" s="13" t="s">
        <v>1935</v>
      </c>
      <c r="C16" s="94">
        <v>177</v>
      </c>
      <c r="D16" s="94">
        <v>2619571</v>
      </c>
      <c r="E16" s="94">
        <v>429812</v>
      </c>
      <c r="F16" s="94">
        <v>6</v>
      </c>
      <c r="G16" s="94">
        <v>320</v>
      </c>
      <c r="H16" s="94">
        <v>106</v>
      </c>
      <c r="I16" s="94">
        <v>478</v>
      </c>
      <c r="J16" s="94">
        <v>88065</v>
      </c>
      <c r="K16" s="95">
        <v>21518</v>
      </c>
    </row>
    <row r="17" spans="2:11" ht="12" customHeight="1">
      <c r="B17" s="13" t="s">
        <v>1937</v>
      </c>
      <c r="C17" s="94">
        <v>139</v>
      </c>
      <c r="D17" s="94">
        <v>2395068</v>
      </c>
      <c r="E17" s="94">
        <v>394944</v>
      </c>
      <c r="F17" s="94">
        <v>3</v>
      </c>
      <c r="G17" s="94">
        <v>112</v>
      </c>
      <c r="H17" s="94">
        <v>30</v>
      </c>
      <c r="I17" s="94">
        <v>334</v>
      </c>
      <c r="J17" s="94">
        <v>58275</v>
      </c>
      <c r="K17" s="95">
        <v>14298</v>
      </c>
    </row>
    <row r="18" spans="2:11" ht="12" customHeight="1">
      <c r="B18" s="13" t="s">
        <v>1938</v>
      </c>
      <c r="C18" s="94">
        <v>38</v>
      </c>
      <c r="D18" s="94">
        <v>224503</v>
      </c>
      <c r="E18" s="94">
        <v>34868</v>
      </c>
      <c r="F18" s="94">
        <v>3</v>
      </c>
      <c r="G18" s="94">
        <v>208</v>
      </c>
      <c r="H18" s="94">
        <v>76</v>
      </c>
      <c r="I18" s="94">
        <v>144</v>
      </c>
      <c r="J18" s="94">
        <v>29790</v>
      </c>
      <c r="K18" s="95">
        <v>7220</v>
      </c>
    </row>
    <row r="19" spans="2:11" ht="12" customHeight="1">
      <c r="B19" s="13"/>
      <c r="C19" s="94"/>
      <c r="D19" s="94"/>
      <c r="E19" s="94"/>
      <c r="F19" s="94"/>
      <c r="G19" s="94"/>
      <c r="H19" s="94"/>
      <c r="I19" s="94"/>
      <c r="J19" s="94"/>
      <c r="K19" s="95"/>
    </row>
    <row r="20" spans="1:11" ht="12" customHeight="1">
      <c r="A20" s="10" t="s">
        <v>2123</v>
      </c>
      <c r="B20" s="13" t="s">
        <v>1935</v>
      </c>
      <c r="C20" s="94">
        <v>176</v>
      </c>
      <c r="D20" s="94">
        <v>523108</v>
      </c>
      <c r="E20" s="94">
        <v>89848</v>
      </c>
      <c r="F20" s="94">
        <v>2</v>
      </c>
      <c r="G20" s="94">
        <v>4130</v>
      </c>
      <c r="H20" s="94">
        <v>928</v>
      </c>
      <c r="I20" s="94">
        <v>403</v>
      </c>
      <c r="J20" s="94">
        <v>70212</v>
      </c>
      <c r="K20" s="95">
        <v>18786</v>
      </c>
    </row>
    <row r="21" spans="2:11" ht="12" customHeight="1">
      <c r="B21" s="13" t="s">
        <v>1937</v>
      </c>
      <c r="C21" s="94">
        <v>126</v>
      </c>
      <c r="D21" s="94">
        <v>491063</v>
      </c>
      <c r="E21" s="94">
        <v>82356</v>
      </c>
      <c r="F21" s="94">
        <v>2</v>
      </c>
      <c r="G21" s="94">
        <v>4130</v>
      </c>
      <c r="H21" s="94">
        <v>928</v>
      </c>
      <c r="I21" s="94">
        <v>295</v>
      </c>
      <c r="J21" s="94">
        <v>32824</v>
      </c>
      <c r="K21" s="95">
        <v>10218</v>
      </c>
    </row>
    <row r="22" spans="2:11" ht="12" customHeight="1">
      <c r="B22" s="13" t="s">
        <v>1938</v>
      </c>
      <c r="C22" s="94">
        <v>50</v>
      </c>
      <c r="D22" s="94">
        <v>32045</v>
      </c>
      <c r="E22" s="94">
        <v>7492</v>
      </c>
      <c r="F22" s="94" t="s">
        <v>536</v>
      </c>
      <c r="G22" s="94" t="s">
        <v>536</v>
      </c>
      <c r="H22" s="94" t="s">
        <v>536</v>
      </c>
      <c r="I22" s="94">
        <v>108</v>
      </c>
      <c r="J22" s="94">
        <v>37388</v>
      </c>
      <c r="K22" s="95">
        <v>8568</v>
      </c>
    </row>
    <row r="23" spans="2:11" ht="12" customHeight="1">
      <c r="B23" s="13"/>
      <c r="C23" s="94"/>
      <c r="D23" s="94"/>
      <c r="E23" s="94"/>
      <c r="F23" s="94"/>
      <c r="G23" s="94"/>
      <c r="H23" s="94"/>
      <c r="I23" s="94"/>
      <c r="J23" s="94"/>
      <c r="K23" s="95"/>
    </row>
    <row r="24" spans="1:11" ht="12" customHeight="1">
      <c r="A24" s="10" t="s">
        <v>2124</v>
      </c>
      <c r="B24" s="13" t="s">
        <v>1935</v>
      </c>
      <c r="C24" s="94">
        <v>223</v>
      </c>
      <c r="D24" s="94">
        <v>837316</v>
      </c>
      <c r="E24" s="94">
        <v>149762</v>
      </c>
      <c r="F24" s="94" t="s">
        <v>536</v>
      </c>
      <c r="G24" s="94" t="s">
        <v>536</v>
      </c>
      <c r="H24" s="94" t="s">
        <v>536</v>
      </c>
      <c r="I24" s="94">
        <v>165</v>
      </c>
      <c r="J24" s="94">
        <v>69088</v>
      </c>
      <c r="K24" s="95">
        <v>15129</v>
      </c>
    </row>
    <row r="25" spans="2:11" ht="12" customHeight="1">
      <c r="B25" s="13" t="s">
        <v>1937</v>
      </c>
      <c r="C25" s="94">
        <v>138</v>
      </c>
      <c r="D25" s="94">
        <v>700088</v>
      </c>
      <c r="E25" s="94">
        <v>123477</v>
      </c>
      <c r="F25" s="94" t="s">
        <v>536</v>
      </c>
      <c r="G25" s="94" t="s">
        <v>536</v>
      </c>
      <c r="H25" s="94" t="s">
        <v>536</v>
      </c>
      <c r="I25" s="94">
        <v>80</v>
      </c>
      <c r="J25" s="94">
        <v>35468</v>
      </c>
      <c r="K25" s="95">
        <v>7743</v>
      </c>
    </row>
    <row r="26" spans="2:11" ht="12" customHeight="1">
      <c r="B26" s="13" t="s">
        <v>1938</v>
      </c>
      <c r="C26" s="94">
        <v>85</v>
      </c>
      <c r="D26" s="94">
        <v>137228</v>
      </c>
      <c r="E26" s="94">
        <v>26285</v>
      </c>
      <c r="F26" s="94" t="s">
        <v>536</v>
      </c>
      <c r="G26" s="94" t="s">
        <v>536</v>
      </c>
      <c r="H26" s="94" t="s">
        <v>536</v>
      </c>
      <c r="I26" s="94">
        <v>85</v>
      </c>
      <c r="J26" s="94">
        <v>33620</v>
      </c>
      <c r="K26" s="95">
        <v>7386</v>
      </c>
    </row>
    <row r="27" spans="2:11" ht="12" customHeight="1">
      <c r="B27" s="13"/>
      <c r="C27" s="94"/>
      <c r="D27" s="94"/>
      <c r="E27" s="94"/>
      <c r="F27" s="94"/>
      <c r="G27" s="94"/>
      <c r="H27" s="94"/>
      <c r="I27" s="94"/>
      <c r="J27" s="94"/>
      <c r="K27" s="95"/>
    </row>
    <row r="28" spans="1:11" ht="12" customHeight="1">
      <c r="A28" s="10" t="s">
        <v>2125</v>
      </c>
      <c r="B28" s="13" t="s">
        <v>1935</v>
      </c>
      <c r="C28" s="94">
        <v>132</v>
      </c>
      <c r="D28" s="94">
        <v>544672</v>
      </c>
      <c r="E28" s="94">
        <v>62260</v>
      </c>
      <c r="F28" s="94">
        <v>1</v>
      </c>
      <c r="G28" s="94">
        <v>40</v>
      </c>
      <c r="H28" s="94">
        <v>16</v>
      </c>
      <c r="I28" s="94">
        <v>251</v>
      </c>
      <c r="J28" s="94">
        <v>45207</v>
      </c>
      <c r="K28" s="95">
        <v>10945</v>
      </c>
    </row>
    <row r="29" spans="2:11" ht="12" customHeight="1">
      <c r="B29" s="13" t="s">
        <v>1937</v>
      </c>
      <c r="C29" s="94">
        <v>98</v>
      </c>
      <c r="D29" s="94">
        <v>506406</v>
      </c>
      <c r="E29" s="94">
        <v>55004</v>
      </c>
      <c r="F29" s="94">
        <v>1</v>
      </c>
      <c r="G29" s="94">
        <v>40</v>
      </c>
      <c r="H29" s="94">
        <v>16</v>
      </c>
      <c r="I29" s="94">
        <v>145</v>
      </c>
      <c r="J29" s="94">
        <v>22878</v>
      </c>
      <c r="K29" s="95">
        <v>5381</v>
      </c>
    </row>
    <row r="30" spans="2:11" ht="12" customHeight="1">
      <c r="B30" s="13" t="s">
        <v>1938</v>
      </c>
      <c r="C30" s="94">
        <v>34</v>
      </c>
      <c r="D30" s="94">
        <v>38266</v>
      </c>
      <c r="E30" s="94">
        <v>7256</v>
      </c>
      <c r="F30" s="94" t="s">
        <v>536</v>
      </c>
      <c r="G30" s="94" t="s">
        <v>536</v>
      </c>
      <c r="H30" s="94" t="s">
        <v>536</v>
      </c>
      <c r="I30" s="94">
        <v>106</v>
      </c>
      <c r="J30" s="94">
        <v>22329</v>
      </c>
      <c r="K30" s="95">
        <v>5564</v>
      </c>
    </row>
    <row r="31" spans="2:11" ht="12" customHeight="1">
      <c r="B31" s="13"/>
      <c r="C31" s="94"/>
      <c r="D31" s="94"/>
      <c r="E31" s="94"/>
      <c r="F31" s="94"/>
      <c r="G31" s="94"/>
      <c r="H31" s="94"/>
      <c r="I31" s="94"/>
      <c r="J31" s="94"/>
      <c r="K31" s="95"/>
    </row>
    <row r="32" spans="1:11" ht="12" customHeight="1">
      <c r="A32" s="10" t="s">
        <v>1723</v>
      </c>
      <c r="B32" s="13" t="s">
        <v>1935</v>
      </c>
      <c r="C32" s="94">
        <v>242</v>
      </c>
      <c r="D32" s="94">
        <v>518011</v>
      </c>
      <c r="E32" s="94">
        <v>99009</v>
      </c>
      <c r="F32" s="94" t="s">
        <v>536</v>
      </c>
      <c r="G32" s="94" t="s">
        <v>536</v>
      </c>
      <c r="H32" s="94" t="s">
        <v>536</v>
      </c>
      <c r="I32" s="94">
        <v>361</v>
      </c>
      <c r="J32" s="94">
        <v>62057</v>
      </c>
      <c r="K32" s="95">
        <v>16289</v>
      </c>
    </row>
    <row r="33" spans="2:11" ht="12" customHeight="1">
      <c r="B33" s="13" t="s">
        <v>1937</v>
      </c>
      <c r="C33" s="94">
        <v>186</v>
      </c>
      <c r="D33" s="94">
        <v>452101</v>
      </c>
      <c r="E33" s="94">
        <v>85026</v>
      </c>
      <c r="F33" s="94" t="s">
        <v>536</v>
      </c>
      <c r="G33" s="94" t="s">
        <v>536</v>
      </c>
      <c r="H33" s="94" t="s">
        <v>536</v>
      </c>
      <c r="I33" s="94">
        <v>260</v>
      </c>
      <c r="J33" s="94">
        <v>45117</v>
      </c>
      <c r="K33" s="95">
        <v>12069</v>
      </c>
    </row>
    <row r="34" spans="2:11" ht="12" customHeight="1">
      <c r="B34" s="13" t="s">
        <v>1938</v>
      </c>
      <c r="C34" s="94">
        <v>56</v>
      </c>
      <c r="D34" s="94">
        <v>65910</v>
      </c>
      <c r="E34" s="94">
        <v>13983</v>
      </c>
      <c r="F34" s="94" t="s">
        <v>536</v>
      </c>
      <c r="G34" s="94" t="s">
        <v>536</v>
      </c>
      <c r="H34" s="94" t="s">
        <v>536</v>
      </c>
      <c r="I34" s="94">
        <v>101</v>
      </c>
      <c r="J34" s="94">
        <v>16940</v>
      </c>
      <c r="K34" s="95">
        <v>4220</v>
      </c>
    </row>
    <row r="35" spans="2:11" ht="12" customHeight="1">
      <c r="B35" s="13"/>
      <c r="C35" s="94"/>
      <c r="D35" s="94"/>
      <c r="E35" s="94"/>
      <c r="F35" s="94"/>
      <c r="G35" s="94"/>
      <c r="H35" s="94"/>
      <c r="I35" s="94"/>
      <c r="J35" s="94"/>
      <c r="K35" s="95"/>
    </row>
    <row r="36" spans="1:11" ht="12" customHeight="1">
      <c r="A36" s="10" t="s">
        <v>1724</v>
      </c>
      <c r="B36" s="13" t="s">
        <v>1935</v>
      </c>
      <c r="C36" s="94">
        <v>443</v>
      </c>
      <c r="D36" s="94">
        <v>1272741</v>
      </c>
      <c r="E36" s="94">
        <v>243952</v>
      </c>
      <c r="F36" s="94">
        <v>2</v>
      </c>
      <c r="G36" s="94">
        <v>850</v>
      </c>
      <c r="H36" s="94">
        <v>118</v>
      </c>
      <c r="I36" s="94">
        <v>329</v>
      </c>
      <c r="J36" s="94">
        <v>77728</v>
      </c>
      <c r="K36" s="95">
        <v>18036</v>
      </c>
    </row>
    <row r="37" spans="2:11" ht="12" customHeight="1">
      <c r="B37" s="13" t="s">
        <v>1937</v>
      </c>
      <c r="C37" s="94">
        <v>311</v>
      </c>
      <c r="D37" s="94">
        <v>964145</v>
      </c>
      <c r="E37" s="94">
        <v>185571</v>
      </c>
      <c r="F37" s="94" t="s">
        <v>536</v>
      </c>
      <c r="G37" s="94" t="s">
        <v>536</v>
      </c>
      <c r="H37" s="94" t="s">
        <v>536</v>
      </c>
      <c r="I37" s="94">
        <v>154</v>
      </c>
      <c r="J37" s="94">
        <v>31519</v>
      </c>
      <c r="K37" s="95">
        <v>7917</v>
      </c>
    </row>
    <row r="38" spans="2:11" ht="12" customHeight="1">
      <c r="B38" s="13" t="s">
        <v>1938</v>
      </c>
      <c r="C38" s="94">
        <v>132</v>
      </c>
      <c r="D38" s="94">
        <v>308596</v>
      </c>
      <c r="E38" s="94">
        <v>58381</v>
      </c>
      <c r="F38" s="94">
        <v>2</v>
      </c>
      <c r="G38" s="94">
        <v>850</v>
      </c>
      <c r="H38" s="94">
        <v>118</v>
      </c>
      <c r="I38" s="94">
        <v>175</v>
      </c>
      <c r="J38" s="94">
        <v>46209</v>
      </c>
      <c r="K38" s="95">
        <v>10119</v>
      </c>
    </row>
    <row r="39" spans="2:11" ht="12" customHeight="1">
      <c r="B39" s="13"/>
      <c r="C39" s="94"/>
      <c r="D39" s="94"/>
      <c r="E39" s="94"/>
      <c r="F39" s="94"/>
      <c r="G39" s="94"/>
      <c r="H39" s="94"/>
      <c r="I39" s="94"/>
      <c r="J39" s="94"/>
      <c r="K39" s="95"/>
    </row>
    <row r="40" spans="1:11" ht="12" customHeight="1">
      <c r="A40" s="10" t="s">
        <v>1725</v>
      </c>
      <c r="B40" s="13" t="s">
        <v>1935</v>
      </c>
      <c r="C40" s="94">
        <v>462</v>
      </c>
      <c r="D40" s="94">
        <v>2942288</v>
      </c>
      <c r="E40" s="94">
        <v>584014</v>
      </c>
      <c r="F40" s="94">
        <v>3</v>
      </c>
      <c r="G40" s="94">
        <v>18384</v>
      </c>
      <c r="H40" s="94">
        <v>4470</v>
      </c>
      <c r="I40" s="94">
        <v>383</v>
      </c>
      <c r="J40" s="94">
        <v>277785</v>
      </c>
      <c r="K40" s="95">
        <v>88246</v>
      </c>
    </row>
    <row r="41" spans="2:11" ht="12" customHeight="1">
      <c r="B41" s="13" t="s">
        <v>1937</v>
      </c>
      <c r="C41" s="94">
        <v>316</v>
      </c>
      <c r="D41" s="94">
        <v>2360378</v>
      </c>
      <c r="E41" s="94">
        <v>504327</v>
      </c>
      <c r="F41" s="94">
        <v>3</v>
      </c>
      <c r="G41" s="94">
        <v>18384</v>
      </c>
      <c r="H41" s="94">
        <v>4470</v>
      </c>
      <c r="I41" s="94">
        <v>216</v>
      </c>
      <c r="J41" s="94">
        <v>232471</v>
      </c>
      <c r="K41" s="95">
        <v>78273</v>
      </c>
    </row>
    <row r="42" spans="2:11" ht="12" customHeight="1">
      <c r="B42" s="13" t="s">
        <v>1938</v>
      </c>
      <c r="C42" s="94">
        <v>146</v>
      </c>
      <c r="D42" s="94">
        <v>581910</v>
      </c>
      <c r="E42" s="94">
        <v>79687</v>
      </c>
      <c r="F42" s="94" t="s">
        <v>536</v>
      </c>
      <c r="G42" s="94" t="s">
        <v>536</v>
      </c>
      <c r="H42" s="94" t="s">
        <v>536</v>
      </c>
      <c r="I42" s="94">
        <v>167</v>
      </c>
      <c r="J42" s="94">
        <v>45314</v>
      </c>
      <c r="K42" s="95">
        <v>9973</v>
      </c>
    </row>
    <row r="43" spans="2:11" ht="12" customHeight="1">
      <c r="B43" s="13"/>
      <c r="C43" s="94"/>
      <c r="D43" s="94"/>
      <c r="E43" s="94"/>
      <c r="F43" s="94"/>
      <c r="G43" s="94"/>
      <c r="H43" s="94"/>
      <c r="I43" s="94"/>
      <c r="J43" s="94"/>
      <c r="K43" s="98"/>
    </row>
    <row r="44" spans="1:11" ht="12" customHeight="1">
      <c r="A44" s="10" t="s">
        <v>1726</v>
      </c>
      <c r="B44" s="13" t="s">
        <v>1935</v>
      </c>
      <c r="C44" s="94">
        <v>72</v>
      </c>
      <c r="D44" s="94">
        <v>208400</v>
      </c>
      <c r="E44" s="94">
        <v>37662</v>
      </c>
      <c r="F44" s="94">
        <v>5</v>
      </c>
      <c r="G44" s="94">
        <v>3023</v>
      </c>
      <c r="H44" s="94">
        <v>518</v>
      </c>
      <c r="I44" s="94">
        <v>179</v>
      </c>
      <c r="J44" s="94">
        <v>90590</v>
      </c>
      <c r="K44" s="95">
        <v>16456</v>
      </c>
    </row>
    <row r="45" spans="2:11" ht="12" customHeight="1">
      <c r="B45" s="13" t="s">
        <v>1937</v>
      </c>
      <c r="C45" s="94">
        <v>54</v>
      </c>
      <c r="D45" s="94">
        <v>187240</v>
      </c>
      <c r="E45" s="94">
        <v>33574</v>
      </c>
      <c r="F45" s="94">
        <v>3</v>
      </c>
      <c r="G45" s="94">
        <v>1846</v>
      </c>
      <c r="H45" s="94">
        <v>332</v>
      </c>
      <c r="I45" s="94">
        <v>73</v>
      </c>
      <c r="J45" s="94">
        <v>62654</v>
      </c>
      <c r="K45" s="95">
        <v>10283</v>
      </c>
    </row>
    <row r="46" spans="2:11" ht="12" customHeight="1">
      <c r="B46" s="13" t="s">
        <v>1938</v>
      </c>
      <c r="C46" s="94">
        <v>18</v>
      </c>
      <c r="D46" s="94">
        <v>21160</v>
      </c>
      <c r="E46" s="94">
        <v>4088</v>
      </c>
      <c r="F46" s="94">
        <v>2</v>
      </c>
      <c r="G46" s="94">
        <v>1177</v>
      </c>
      <c r="H46" s="94">
        <v>186</v>
      </c>
      <c r="I46" s="94">
        <v>106</v>
      </c>
      <c r="J46" s="94">
        <v>27936</v>
      </c>
      <c r="K46" s="95">
        <v>6173</v>
      </c>
    </row>
    <row r="47" spans="2:11" ht="12" customHeight="1">
      <c r="B47" s="13"/>
      <c r="C47" s="94"/>
      <c r="D47" s="94"/>
      <c r="E47" s="94"/>
      <c r="F47" s="94"/>
      <c r="G47" s="94"/>
      <c r="H47" s="94"/>
      <c r="I47" s="94"/>
      <c r="J47" s="94"/>
      <c r="K47" s="95"/>
    </row>
    <row r="48" spans="1:11" ht="12" customHeight="1">
      <c r="A48" s="10" t="s">
        <v>1727</v>
      </c>
      <c r="B48" s="13" t="s">
        <v>1935</v>
      </c>
      <c r="C48" s="94">
        <v>214</v>
      </c>
      <c r="D48" s="94">
        <v>692495</v>
      </c>
      <c r="E48" s="94">
        <v>101163</v>
      </c>
      <c r="F48" s="94">
        <v>2</v>
      </c>
      <c r="G48" s="94">
        <v>707</v>
      </c>
      <c r="H48" s="94">
        <v>123</v>
      </c>
      <c r="I48" s="94">
        <v>282</v>
      </c>
      <c r="J48" s="94">
        <v>49508</v>
      </c>
      <c r="K48" s="95">
        <v>12566</v>
      </c>
    </row>
    <row r="49" spans="2:11" ht="12" customHeight="1">
      <c r="B49" s="13" t="s">
        <v>1937</v>
      </c>
      <c r="C49" s="94">
        <v>124</v>
      </c>
      <c r="D49" s="94">
        <v>531300</v>
      </c>
      <c r="E49" s="94">
        <v>69999</v>
      </c>
      <c r="F49" s="94" t="s">
        <v>536</v>
      </c>
      <c r="G49" s="94" t="s">
        <v>536</v>
      </c>
      <c r="H49" s="94" t="s">
        <v>536</v>
      </c>
      <c r="I49" s="94">
        <v>192</v>
      </c>
      <c r="J49" s="94">
        <v>27506</v>
      </c>
      <c r="K49" s="95">
        <v>7579</v>
      </c>
    </row>
    <row r="50" spans="2:11" ht="12" customHeight="1">
      <c r="B50" s="13" t="s">
        <v>1938</v>
      </c>
      <c r="C50" s="94">
        <v>90</v>
      </c>
      <c r="D50" s="94">
        <v>161195</v>
      </c>
      <c r="E50" s="94">
        <v>31164</v>
      </c>
      <c r="F50" s="94">
        <v>2</v>
      </c>
      <c r="G50" s="94">
        <v>707</v>
      </c>
      <c r="H50" s="94">
        <v>123</v>
      </c>
      <c r="I50" s="94">
        <v>90</v>
      </c>
      <c r="J50" s="94">
        <v>22002</v>
      </c>
      <c r="K50" s="95">
        <v>4987</v>
      </c>
    </row>
    <row r="51" spans="2:11" ht="12" customHeight="1">
      <c r="B51" s="13"/>
      <c r="C51" s="94"/>
      <c r="D51" s="94"/>
      <c r="E51" s="94"/>
      <c r="F51" s="94"/>
      <c r="G51" s="94"/>
      <c r="H51" s="94"/>
      <c r="I51" s="94"/>
      <c r="J51" s="94"/>
      <c r="K51" s="95"/>
    </row>
    <row r="52" spans="1:11" ht="12" customHeight="1">
      <c r="A52" s="10" t="s">
        <v>1728</v>
      </c>
      <c r="B52" s="13" t="s">
        <v>1935</v>
      </c>
      <c r="C52" s="94">
        <v>94</v>
      </c>
      <c r="D52" s="94">
        <v>2273846</v>
      </c>
      <c r="E52" s="94">
        <v>279607</v>
      </c>
      <c r="F52" s="94" t="s">
        <v>536</v>
      </c>
      <c r="G52" s="94" t="s">
        <v>536</v>
      </c>
      <c r="H52" s="94" t="s">
        <v>536</v>
      </c>
      <c r="I52" s="94">
        <v>173</v>
      </c>
      <c r="J52" s="94">
        <v>96102</v>
      </c>
      <c r="K52" s="95">
        <v>22698</v>
      </c>
    </row>
    <row r="53" spans="2:11" ht="12" customHeight="1">
      <c r="B53" s="13" t="s">
        <v>1937</v>
      </c>
      <c r="C53" s="94">
        <v>80</v>
      </c>
      <c r="D53" s="94">
        <v>2257145</v>
      </c>
      <c r="E53" s="94">
        <v>275941</v>
      </c>
      <c r="F53" s="94" t="s">
        <v>536</v>
      </c>
      <c r="G53" s="94" t="s">
        <v>536</v>
      </c>
      <c r="H53" s="94" t="s">
        <v>536</v>
      </c>
      <c r="I53" s="94">
        <v>117</v>
      </c>
      <c r="J53" s="94">
        <v>69139</v>
      </c>
      <c r="K53" s="95">
        <v>17162</v>
      </c>
    </row>
    <row r="54" spans="2:11" ht="12" customHeight="1">
      <c r="B54" s="13" t="s">
        <v>1938</v>
      </c>
      <c r="C54" s="94">
        <v>14</v>
      </c>
      <c r="D54" s="94">
        <v>16701</v>
      </c>
      <c r="E54" s="94">
        <v>3666</v>
      </c>
      <c r="F54" s="94" t="s">
        <v>536</v>
      </c>
      <c r="G54" s="94" t="s">
        <v>536</v>
      </c>
      <c r="H54" s="94" t="s">
        <v>536</v>
      </c>
      <c r="I54" s="94">
        <v>56</v>
      </c>
      <c r="J54" s="94">
        <v>26963</v>
      </c>
      <c r="K54" s="95">
        <v>5536</v>
      </c>
    </row>
    <row r="55" spans="2:11" ht="12" customHeight="1">
      <c r="B55" s="13"/>
      <c r="C55" s="94"/>
      <c r="D55" s="94"/>
      <c r="E55" s="94"/>
      <c r="F55" s="94"/>
      <c r="G55" s="94"/>
      <c r="H55" s="94"/>
      <c r="I55" s="94"/>
      <c r="J55" s="94"/>
      <c r="K55" s="95"/>
    </row>
    <row r="56" spans="1:11" ht="12" customHeight="1">
      <c r="A56" s="10" t="s">
        <v>1729</v>
      </c>
      <c r="B56" s="13" t="s">
        <v>1935</v>
      </c>
      <c r="C56" s="94">
        <v>229</v>
      </c>
      <c r="D56" s="94">
        <v>1124040</v>
      </c>
      <c r="E56" s="94">
        <v>224382</v>
      </c>
      <c r="F56" s="94">
        <v>2</v>
      </c>
      <c r="G56" s="94">
        <v>28262</v>
      </c>
      <c r="H56" s="94">
        <v>5572</v>
      </c>
      <c r="I56" s="94">
        <v>253</v>
      </c>
      <c r="J56" s="94">
        <v>47476</v>
      </c>
      <c r="K56" s="95">
        <v>11683</v>
      </c>
    </row>
    <row r="57" spans="2:11" ht="12" customHeight="1">
      <c r="B57" s="13" t="s">
        <v>1937</v>
      </c>
      <c r="C57" s="94">
        <v>147</v>
      </c>
      <c r="D57" s="94">
        <v>984359</v>
      </c>
      <c r="E57" s="94">
        <v>195647</v>
      </c>
      <c r="F57" s="94">
        <v>1</v>
      </c>
      <c r="G57" s="94">
        <v>28212</v>
      </c>
      <c r="H57" s="94">
        <v>5556</v>
      </c>
      <c r="I57" s="94">
        <v>170</v>
      </c>
      <c r="J57" s="94">
        <v>17852</v>
      </c>
      <c r="K57" s="95">
        <v>4995</v>
      </c>
    </row>
    <row r="58" spans="2:11" ht="12" customHeight="1">
      <c r="B58" s="13" t="s">
        <v>1938</v>
      </c>
      <c r="C58" s="94">
        <v>82</v>
      </c>
      <c r="D58" s="94">
        <v>139681</v>
      </c>
      <c r="E58" s="94">
        <v>28735</v>
      </c>
      <c r="F58" s="94">
        <v>1</v>
      </c>
      <c r="G58" s="94">
        <v>50</v>
      </c>
      <c r="H58" s="94">
        <v>16</v>
      </c>
      <c r="I58" s="94">
        <v>83</v>
      </c>
      <c r="J58" s="94">
        <v>29624</v>
      </c>
      <c r="K58" s="95">
        <v>6688</v>
      </c>
    </row>
    <row r="59" spans="2:11" ht="12" customHeight="1">
      <c r="B59" s="13"/>
      <c r="C59" s="94"/>
      <c r="D59" s="94"/>
      <c r="E59" s="94"/>
      <c r="F59" s="94"/>
      <c r="G59" s="94"/>
      <c r="H59" s="94"/>
      <c r="I59" s="94"/>
      <c r="J59" s="94"/>
      <c r="K59" s="95"/>
    </row>
    <row r="60" spans="1:11" ht="12" customHeight="1">
      <c r="A60" s="10" t="s">
        <v>1730</v>
      </c>
      <c r="B60" s="13" t="s">
        <v>1935</v>
      </c>
      <c r="C60" s="94">
        <v>449</v>
      </c>
      <c r="D60" s="94">
        <v>2359796</v>
      </c>
      <c r="E60" s="94">
        <v>336297</v>
      </c>
      <c r="F60" s="94">
        <v>3</v>
      </c>
      <c r="G60" s="94">
        <v>7715</v>
      </c>
      <c r="H60" s="94">
        <v>1471</v>
      </c>
      <c r="I60" s="94">
        <v>1329</v>
      </c>
      <c r="J60" s="94">
        <v>167800</v>
      </c>
      <c r="K60" s="95">
        <v>47055</v>
      </c>
    </row>
    <row r="61" spans="2:11" ht="12" customHeight="1">
      <c r="B61" s="13" t="s">
        <v>1937</v>
      </c>
      <c r="C61" s="94">
        <v>352</v>
      </c>
      <c r="D61" s="94">
        <v>2172572</v>
      </c>
      <c r="E61" s="94">
        <v>306189</v>
      </c>
      <c r="F61" s="94">
        <v>1</v>
      </c>
      <c r="G61" s="94">
        <v>33</v>
      </c>
      <c r="H61" s="94">
        <v>9</v>
      </c>
      <c r="I61" s="94">
        <v>1031</v>
      </c>
      <c r="J61" s="94">
        <v>124045</v>
      </c>
      <c r="K61" s="95">
        <v>35755</v>
      </c>
    </row>
    <row r="62" spans="2:11" ht="12" customHeight="1">
      <c r="B62" s="13" t="s">
        <v>1938</v>
      </c>
      <c r="C62" s="94">
        <v>97</v>
      </c>
      <c r="D62" s="94">
        <v>187224</v>
      </c>
      <c r="E62" s="94">
        <v>30108</v>
      </c>
      <c r="F62" s="94">
        <v>2</v>
      </c>
      <c r="G62" s="94">
        <v>7682</v>
      </c>
      <c r="H62" s="94">
        <v>1462</v>
      </c>
      <c r="I62" s="94">
        <v>298</v>
      </c>
      <c r="J62" s="94">
        <v>43755</v>
      </c>
      <c r="K62" s="95">
        <v>11300</v>
      </c>
    </row>
    <row r="63" spans="2:11" ht="12" customHeight="1">
      <c r="B63" s="13"/>
      <c r="C63" s="94"/>
      <c r="D63" s="94"/>
      <c r="E63" s="94"/>
      <c r="F63" s="94"/>
      <c r="G63" s="94"/>
      <c r="H63" s="94"/>
      <c r="I63" s="94"/>
      <c r="J63" s="94"/>
      <c r="K63" s="95"/>
    </row>
    <row r="64" spans="1:11" ht="12" customHeight="1">
      <c r="A64" s="10" t="s">
        <v>1731</v>
      </c>
      <c r="B64" s="13" t="s">
        <v>1935</v>
      </c>
      <c r="C64" s="94">
        <v>124</v>
      </c>
      <c r="D64" s="94">
        <v>400376</v>
      </c>
      <c r="E64" s="94">
        <v>64600</v>
      </c>
      <c r="F64" s="94">
        <v>1</v>
      </c>
      <c r="G64" s="94">
        <v>32</v>
      </c>
      <c r="H64" s="94">
        <v>15</v>
      </c>
      <c r="I64" s="94">
        <v>145</v>
      </c>
      <c r="J64" s="94">
        <v>24914</v>
      </c>
      <c r="K64" s="95">
        <v>6703</v>
      </c>
    </row>
    <row r="65" spans="2:11" ht="12" customHeight="1">
      <c r="B65" s="13" t="s">
        <v>1937</v>
      </c>
      <c r="C65" s="94">
        <v>84</v>
      </c>
      <c r="D65" s="94">
        <v>365761</v>
      </c>
      <c r="E65" s="94">
        <v>57714</v>
      </c>
      <c r="F65" s="94" t="s">
        <v>536</v>
      </c>
      <c r="G65" s="94" t="s">
        <v>536</v>
      </c>
      <c r="H65" s="94" t="s">
        <v>536</v>
      </c>
      <c r="I65" s="94">
        <v>111</v>
      </c>
      <c r="J65" s="94">
        <v>12795</v>
      </c>
      <c r="K65" s="95">
        <v>3868</v>
      </c>
    </row>
    <row r="66" spans="2:11" ht="12" customHeight="1">
      <c r="B66" s="13" t="s">
        <v>1938</v>
      </c>
      <c r="C66" s="94">
        <v>40</v>
      </c>
      <c r="D66" s="94">
        <v>34615</v>
      </c>
      <c r="E66" s="94">
        <v>6886</v>
      </c>
      <c r="F66" s="94">
        <v>1</v>
      </c>
      <c r="G66" s="94">
        <v>32</v>
      </c>
      <c r="H66" s="94">
        <v>15</v>
      </c>
      <c r="I66" s="94">
        <v>34</v>
      </c>
      <c r="J66" s="94">
        <v>12119</v>
      </c>
      <c r="K66" s="95">
        <v>2835</v>
      </c>
    </row>
    <row r="67" spans="2:11" ht="12" customHeight="1">
      <c r="B67" s="13"/>
      <c r="C67" s="94"/>
      <c r="D67" s="94"/>
      <c r="E67" s="94"/>
      <c r="F67" s="94"/>
      <c r="G67" s="94"/>
      <c r="H67" s="94"/>
      <c r="I67" s="94"/>
      <c r="J67" s="94"/>
      <c r="K67" s="95"/>
    </row>
    <row r="68" spans="1:11" ht="12" customHeight="1">
      <c r="A68" s="10" t="s">
        <v>1732</v>
      </c>
      <c r="B68" s="13" t="s">
        <v>1935</v>
      </c>
      <c r="C68" s="94">
        <v>148</v>
      </c>
      <c r="D68" s="94">
        <v>378871</v>
      </c>
      <c r="E68" s="94">
        <v>69770</v>
      </c>
      <c r="F68" s="94" t="s">
        <v>536</v>
      </c>
      <c r="G68" s="94" t="s">
        <v>536</v>
      </c>
      <c r="H68" s="94" t="s">
        <v>536</v>
      </c>
      <c r="I68" s="94">
        <v>659</v>
      </c>
      <c r="J68" s="94">
        <v>135245</v>
      </c>
      <c r="K68" s="95">
        <v>30092</v>
      </c>
    </row>
    <row r="69" spans="2:11" ht="12" customHeight="1">
      <c r="B69" s="13" t="s">
        <v>1937</v>
      </c>
      <c r="C69" s="94">
        <v>114</v>
      </c>
      <c r="D69" s="94">
        <v>321909</v>
      </c>
      <c r="E69" s="94">
        <v>59849</v>
      </c>
      <c r="F69" s="94" t="s">
        <v>536</v>
      </c>
      <c r="G69" s="94" t="s">
        <v>536</v>
      </c>
      <c r="H69" s="94" t="s">
        <v>536</v>
      </c>
      <c r="I69" s="94">
        <v>509</v>
      </c>
      <c r="J69" s="94">
        <v>74340</v>
      </c>
      <c r="K69" s="95">
        <v>16781</v>
      </c>
    </row>
    <row r="70" spans="2:11" ht="12" customHeight="1">
      <c r="B70" s="13" t="s">
        <v>1938</v>
      </c>
      <c r="C70" s="94">
        <v>34</v>
      </c>
      <c r="D70" s="94">
        <v>56962</v>
      </c>
      <c r="E70" s="94">
        <v>9921</v>
      </c>
      <c r="F70" s="94" t="s">
        <v>536</v>
      </c>
      <c r="G70" s="94" t="s">
        <v>536</v>
      </c>
      <c r="H70" s="94" t="s">
        <v>536</v>
      </c>
      <c r="I70" s="94">
        <v>150</v>
      </c>
      <c r="J70" s="94">
        <v>60905</v>
      </c>
      <c r="K70" s="95">
        <v>13311</v>
      </c>
    </row>
    <row r="71" spans="2:11" ht="12" customHeight="1">
      <c r="B71" s="13"/>
      <c r="C71" s="94"/>
      <c r="D71" s="94"/>
      <c r="E71" s="94"/>
      <c r="F71" s="94"/>
      <c r="G71" s="94"/>
      <c r="H71" s="94"/>
      <c r="I71" s="94"/>
      <c r="J71" s="94"/>
      <c r="K71" s="95"/>
    </row>
    <row r="72" spans="1:11" ht="12" customHeight="1">
      <c r="A72" s="10" t="s">
        <v>1733</v>
      </c>
      <c r="B72" s="13" t="s">
        <v>1935</v>
      </c>
      <c r="C72" s="94">
        <v>326</v>
      </c>
      <c r="D72" s="94">
        <v>1383339</v>
      </c>
      <c r="E72" s="94">
        <v>242752</v>
      </c>
      <c r="F72" s="94">
        <v>4</v>
      </c>
      <c r="G72" s="94">
        <v>171137</v>
      </c>
      <c r="H72" s="94">
        <v>13863</v>
      </c>
      <c r="I72" s="94">
        <v>694</v>
      </c>
      <c r="J72" s="94">
        <v>171756</v>
      </c>
      <c r="K72" s="95">
        <v>42542</v>
      </c>
    </row>
    <row r="73" spans="2:11" ht="12" customHeight="1">
      <c r="B73" s="13" t="s">
        <v>1937</v>
      </c>
      <c r="C73" s="94">
        <v>206</v>
      </c>
      <c r="D73" s="94">
        <v>1049568</v>
      </c>
      <c r="E73" s="94">
        <v>177199</v>
      </c>
      <c r="F73" s="94">
        <v>1</v>
      </c>
      <c r="G73" s="94">
        <v>2510</v>
      </c>
      <c r="H73" s="94">
        <v>442</v>
      </c>
      <c r="I73" s="94">
        <v>448</v>
      </c>
      <c r="J73" s="94">
        <v>79955</v>
      </c>
      <c r="K73" s="95">
        <v>21913</v>
      </c>
    </row>
    <row r="74" spans="2:11" ht="12" customHeight="1">
      <c r="B74" s="13" t="s">
        <v>1938</v>
      </c>
      <c r="C74" s="94">
        <v>120</v>
      </c>
      <c r="D74" s="94">
        <v>333771</v>
      </c>
      <c r="E74" s="94">
        <v>65553</v>
      </c>
      <c r="F74" s="94">
        <v>3</v>
      </c>
      <c r="G74" s="94">
        <v>168627</v>
      </c>
      <c r="H74" s="94">
        <v>13421</v>
      </c>
      <c r="I74" s="94">
        <v>246</v>
      </c>
      <c r="J74" s="94">
        <v>91801</v>
      </c>
      <c r="K74" s="95">
        <v>20629</v>
      </c>
    </row>
    <row r="75" spans="2:11" ht="12" customHeight="1">
      <c r="B75" s="13"/>
      <c r="C75" s="94"/>
      <c r="D75" s="94"/>
      <c r="E75" s="94"/>
      <c r="F75" s="94"/>
      <c r="G75" s="94"/>
      <c r="H75" s="94"/>
      <c r="I75" s="94"/>
      <c r="J75" s="94"/>
      <c r="K75" s="95"/>
    </row>
    <row r="76" spans="1:11" ht="12" customHeight="1">
      <c r="A76" s="10" t="s">
        <v>1734</v>
      </c>
      <c r="B76" s="13" t="s">
        <v>1935</v>
      </c>
      <c r="C76" s="94">
        <v>230</v>
      </c>
      <c r="D76" s="94">
        <v>574371</v>
      </c>
      <c r="E76" s="94">
        <v>96296</v>
      </c>
      <c r="F76" s="94">
        <v>4</v>
      </c>
      <c r="G76" s="94">
        <v>9305</v>
      </c>
      <c r="H76" s="94">
        <v>1183</v>
      </c>
      <c r="I76" s="94">
        <v>360</v>
      </c>
      <c r="J76" s="94">
        <v>52699</v>
      </c>
      <c r="K76" s="95">
        <v>13788</v>
      </c>
    </row>
    <row r="77" spans="2:11" ht="12" customHeight="1">
      <c r="B77" s="13" t="s">
        <v>1937</v>
      </c>
      <c r="C77" s="94">
        <v>160</v>
      </c>
      <c r="D77" s="94">
        <v>518549</v>
      </c>
      <c r="E77" s="94">
        <v>82221</v>
      </c>
      <c r="F77" s="94">
        <v>4</v>
      </c>
      <c r="G77" s="94">
        <v>9305</v>
      </c>
      <c r="H77" s="94">
        <v>1183</v>
      </c>
      <c r="I77" s="94">
        <v>271</v>
      </c>
      <c r="J77" s="94">
        <v>30189</v>
      </c>
      <c r="K77" s="95">
        <v>8102</v>
      </c>
    </row>
    <row r="78" spans="2:11" ht="12" customHeight="1">
      <c r="B78" s="13" t="s">
        <v>1938</v>
      </c>
      <c r="C78" s="94">
        <v>70</v>
      </c>
      <c r="D78" s="94">
        <v>55822</v>
      </c>
      <c r="E78" s="94">
        <v>14075</v>
      </c>
      <c r="F78" s="94" t="s">
        <v>536</v>
      </c>
      <c r="G78" s="94" t="s">
        <v>536</v>
      </c>
      <c r="H78" s="94" t="s">
        <v>536</v>
      </c>
      <c r="I78" s="94">
        <v>89</v>
      </c>
      <c r="J78" s="94">
        <v>22510</v>
      </c>
      <c r="K78" s="95">
        <v>5686</v>
      </c>
    </row>
    <row r="79" ht="12" customHeight="1"/>
  </sheetData>
  <mergeCells count="14">
    <mergeCell ref="A7:A8"/>
    <mergeCell ref="A9:A11"/>
    <mergeCell ref="C9:C11"/>
    <mergeCell ref="D9:D11"/>
    <mergeCell ref="I9:I11"/>
    <mergeCell ref="J9:J11"/>
    <mergeCell ref="K9:K11"/>
    <mergeCell ref="C7:E8"/>
    <mergeCell ref="F7:H8"/>
    <mergeCell ref="I7:K8"/>
    <mergeCell ref="E9:E11"/>
    <mergeCell ref="F9:F11"/>
    <mergeCell ref="G9:G11"/>
    <mergeCell ref="H9:H11"/>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sheetPr transitionEntry="1"/>
  <dimension ref="A3:G43"/>
  <sheetViews>
    <sheetView workbookViewId="0" topLeftCell="A2">
      <selection activeCell="H16" sqref="H16"/>
    </sheetView>
  </sheetViews>
  <sheetFormatPr defaultColWidth="9.140625" defaultRowHeight="12.75"/>
  <cols>
    <col min="1" max="1" width="30.140625" style="141" customWidth="1"/>
    <col min="2" max="2" width="12.140625" style="141" customWidth="1"/>
    <col min="3" max="3" width="10.7109375" style="141" customWidth="1"/>
    <col min="4" max="4" width="12.28125" style="141" customWidth="1"/>
    <col min="5" max="5" width="10.28125" style="141" customWidth="1"/>
    <col min="6" max="6" width="14.00390625" style="141" customWidth="1"/>
    <col min="7" max="16384" width="11.00390625" style="141" customWidth="1"/>
  </cols>
  <sheetData>
    <row r="2" ht="7.5" customHeight="1"/>
    <row r="3" ht="17.25" customHeight="1">
      <c r="A3" s="170" t="s">
        <v>347</v>
      </c>
    </row>
    <row r="4" spans="1:7" s="218" customFormat="1" ht="16.5" customHeight="1">
      <c r="A4" s="238" t="s">
        <v>243</v>
      </c>
      <c r="B4" s="238"/>
      <c r="C4" s="238"/>
      <c r="D4" s="238"/>
      <c r="E4" s="238"/>
      <c r="F4" s="238"/>
      <c r="G4" s="238"/>
    </row>
    <row r="5" spans="1:6" ht="45.75" customHeight="1">
      <c r="A5" s="421" t="s">
        <v>348</v>
      </c>
      <c r="B5" s="416" t="s">
        <v>349</v>
      </c>
      <c r="C5" s="408"/>
      <c r="D5" s="409" t="s">
        <v>350</v>
      </c>
      <c r="E5" s="410"/>
      <c r="F5" s="410"/>
    </row>
    <row r="6" spans="1:6" ht="45.75" customHeight="1" thickBot="1">
      <c r="A6" s="422"/>
      <c r="B6" s="239" t="s">
        <v>351</v>
      </c>
      <c r="C6" s="239" t="s">
        <v>352</v>
      </c>
      <c r="D6" s="239" t="s">
        <v>351</v>
      </c>
      <c r="E6" s="239" t="s">
        <v>353</v>
      </c>
      <c r="F6" s="240" t="s">
        <v>354</v>
      </c>
    </row>
    <row r="7" spans="1:6" ht="23.25" customHeight="1">
      <c r="A7" s="241" t="s">
        <v>1287</v>
      </c>
      <c r="B7" s="242">
        <v>64852040.4</v>
      </c>
      <c r="C7" s="242">
        <v>100</v>
      </c>
      <c r="D7" s="242">
        <v>46740826.6</v>
      </c>
      <c r="E7" s="242">
        <v>100</v>
      </c>
      <c r="F7" s="243">
        <v>72.1</v>
      </c>
    </row>
    <row r="8" spans="1:6" ht="12" customHeight="1">
      <c r="A8" s="143" t="s">
        <v>635</v>
      </c>
      <c r="B8" s="133"/>
      <c r="C8" s="133"/>
      <c r="D8" s="133"/>
      <c r="E8" s="133"/>
      <c r="F8" s="244"/>
    </row>
    <row r="9" spans="1:6" ht="12" customHeight="1">
      <c r="A9" s="149" t="s">
        <v>636</v>
      </c>
      <c r="B9" s="133"/>
      <c r="C9" s="133"/>
      <c r="D9" s="133"/>
      <c r="E9" s="133"/>
      <c r="F9" s="244"/>
    </row>
    <row r="10" spans="1:6" ht="12.75" customHeight="1">
      <c r="A10" s="150" t="s">
        <v>637</v>
      </c>
      <c r="B10" s="133"/>
      <c r="C10" s="133"/>
      <c r="D10" s="133"/>
      <c r="E10" s="133"/>
      <c r="F10" s="183"/>
    </row>
    <row r="11" spans="1:6" ht="19.5" customHeight="1">
      <c r="A11" s="149" t="s">
        <v>1288</v>
      </c>
      <c r="B11" s="134">
        <v>1037808</v>
      </c>
      <c r="C11" s="133">
        <v>1.6</v>
      </c>
      <c r="D11" s="135">
        <v>754853.1</v>
      </c>
      <c r="E11" s="133">
        <v>1.6</v>
      </c>
      <c r="F11" s="244">
        <v>72.7</v>
      </c>
    </row>
    <row r="12" spans="1:6" ht="12.75" customHeight="1">
      <c r="A12" s="245" t="s">
        <v>625</v>
      </c>
      <c r="B12" s="133"/>
      <c r="C12" s="133"/>
      <c r="D12" s="136"/>
      <c r="E12" s="246"/>
      <c r="F12" s="244"/>
    </row>
    <row r="13" spans="1:6" ht="19.5" customHeight="1">
      <c r="A13" s="149" t="s">
        <v>626</v>
      </c>
      <c r="B13" s="133"/>
      <c r="C13" s="110"/>
      <c r="D13" s="133"/>
      <c r="E13" s="247"/>
      <c r="F13" s="248"/>
    </row>
    <row r="14" spans="1:6" ht="12.75" customHeight="1">
      <c r="A14" s="249" t="s">
        <v>106</v>
      </c>
      <c r="B14" s="134">
        <v>53723092.9</v>
      </c>
      <c r="C14" s="133">
        <v>82.9</v>
      </c>
      <c r="D14" s="135">
        <v>39361112</v>
      </c>
      <c r="E14" s="133">
        <v>84.3</v>
      </c>
      <c r="F14" s="244">
        <v>73.3</v>
      </c>
    </row>
    <row r="15" spans="1:6" ht="13.5" customHeight="1">
      <c r="A15" s="174" t="s">
        <v>614</v>
      </c>
      <c r="B15" s="133"/>
      <c r="C15" s="133"/>
      <c r="D15" s="136"/>
      <c r="E15" s="246"/>
      <c r="F15" s="244"/>
    </row>
    <row r="16" spans="1:6" ht="12.75" customHeight="1">
      <c r="A16" s="174" t="s">
        <v>107</v>
      </c>
      <c r="B16" s="133"/>
      <c r="C16" s="133"/>
      <c r="D16" s="136"/>
      <c r="E16" s="246"/>
      <c r="F16" s="244"/>
    </row>
    <row r="17" spans="1:6" ht="19.5" customHeight="1">
      <c r="A17" s="149" t="s">
        <v>1289</v>
      </c>
      <c r="B17" s="134">
        <v>8847272.6</v>
      </c>
      <c r="C17" s="133">
        <v>13.6</v>
      </c>
      <c r="D17" s="135">
        <v>5992177.5</v>
      </c>
      <c r="E17" s="133">
        <v>12.8</v>
      </c>
      <c r="F17" s="244">
        <v>67.7</v>
      </c>
    </row>
    <row r="18" spans="1:6" ht="12.75" customHeight="1">
      <c r="A18" s="250" t="s">
        <v>629</v>
      </c>
      <c r="B18" s="133"/>
      <c r="C18" s="133"/>
      <c r="D18" s="133"/>
      <c r="E18" s="246"/>
      <c r="F18" s="248"/>
    </row>
    <row r="19" spans="1:6" ht="19.5" customHeight="1">
      <c r="A19" s="149" t="s">
        <v>630</v>
      </c>
      <c r="B19" s="133"/>
      <c r="C19" s="133"/>
      <c r="D19" s="136"/>
      <c r="E19" s="246"/>
      <c r="F19" s="244"/>
    </row>
    <row r="20" spans="1:6" ht="12.75" customHeight="1">
      <c r="A20" s="159" t="s">
        <v>1662</v>
      </c>
      <c r="B20" s="134">
        <v>1098211.3</v>
      </c>
      <c r="C20" s="133">
        <v>1.7</v>
      </c>
      <c r="D20" s="135">
        <v>517402.6</v>
      </c>
      <c r="E20" s="133">
        <v>1.1</v>
      </c>
      <c r="F20" s="244">
        <v>47.1</v>
      </c>
    </row>
    <row r="21" spans="1:6" ht="12.75" customHeight="1">
      <c r="A21" s="163" t="s">
        <v>631</v>
      </c>
      <c r="B21" s="138"/>
      <c r="C21" s="251"/>
      <c r="D21" s="139"/>
      <c r="E21" s="251"/>
      <c r="F21" s="252"/>
    </row>
    <row r="22" spans="1:6" ht="19.5" customHeight="1">
      <c r="A22" s="165" t="s">
        <v>1290</v>
      </c>
      <c r="B22" s="142">
        <v>1686197.7</v>
      </c>
      <c r="C22" s="142">
        <v>2.6</v>
      </c>
      <c r="D22" s="142">
        <v>1183221.9</v>
      </c>
      <c r="E22" s="142">
        <v>2.5</v>
      </c>
      <c r="F22" s="243">
        <v>70.2</v>
      </c>
    </row>
    <row r="23" spans="1:6" ht="11.25" customHeight="1">
      <c r="A23" s="143" t="s">
        <v>632</v>
      </c>
      <c r="B23" s="253"/>
      <c r="C23" s="253"/>
      <c r="D23" s="253"/>
      <c r="E23" s="253"/>
      <c r="F23" s="254"/>
    </row>
    <row r="24" spans="1:6" ht="18" customHeight="1">
      <c r="A24" s="141" t="s">
        <v>1291</v>
      </c>
      <c r="B24" s="134">
        <v>1356054.4</v>
      </c>
      <c r="C24" s="133">
        <v>2.1</v>
      </c>
      <c r="D24" s="141">
        <v>955803.9</v>
      </c>
      <c r="E24" s="133">
        <v>2</v>
      </c>
      <c r="F24" s="244">
        <v>70.5</v>
      </c>
    </row>
    <row r="25" spans="1:6" ht="12.75" customHeight="1">
      <c r="A25" s="168" t="s">
        <v>639</v>
      </c>
      <c r="B25" s="255"/>
      <c r="C25" s="142"/>
      <c r="D25" s="255"/>
      <c r="E25" s="142"/>
      <c r="F25" s="244"/>
    </row>
    <row r="26" spans="1:6" ht="18" customHeight="1">
      <c r="A26" s="149" t="s">
        <v>1286</v>
      </c>
      <c r="B26" s="134">
        <v>151274.6</v>
      </c>
      <c r="C26" s="133">
        <v>0.2</v>
      </c>
      <c r="D26" s="141">
        <v>72269.1</v>
      </c>
      <c r="E26" s="133">
        <v>0.2</v>
      </c>
      <c r="F26" s="244">
        <v>47.8</v>
      </c>
    </row>
    <row r="27" spans="1:6" ht="12.75" customHeight="1">
      <c r="A27" s="169" t="s">
        <v>640</v>
      </c>
      <c r="B27" s="110"/>
      <c r="C27" s="133"/>
      <c r="D27" s="110"/>
      <c r="E27" s="133"/>
      <c r="F27" s="244"/>
    </row>
    <row r="28" spans="1:6" ht="18" customHeight="1">
      <c r="A28" s="149" t="s">
        <v>123</v>
      </c>
      <c r="B28" s="134">
        <v>178868.7</v>
      </c>
      <c r="C28" s="133">
        <v>0.3</v>
      </c>
      <c r="D28" s="141">
        <v>155148.9</v>
      </c>
      <c r="E28" s="133">
        <v>0.3</v>
      </c>
      <c r="F28" s="244">
        <v>86.7</v>
      </c>
    </row>
    <row r="29" spans="1:6" ht="12.75" customHeight="1">
      <c r="A29" s="163" t="s">
        <v>641</v>
      </c>
      <c r="B29" s="133"/>
      <c r="C29" s="133"/>
      <c r="D29" s="136"/>
      <c r="E29" s="133"/>
      <c r="F29" s="244"/>
    </row>
    <row r="30" spans="1:6" ht="18" customHeight="1">
      <c r="A30" s="170" t="s">
        <v>1292</v>
      </c>
      <c r="B30" s="142">
        <v>63165842.7</v>
      </c>
      <c r="C30" s="142">
        <v>97.4</v>
      </c>
      <c r="D30" s="142">
        <v>45557604.7</v>
      </c>
      <c r="E30" s="142">
        <v>97.5</v>
      </c>
      <c r="F30" s="243">
        <v>72.1</v>
      </c>
    </row>
    <row r="31" spans="1:6" ht="11.25" customHeight="1">
      <c r="A31" s="143" t="s">
        <v>633</v>
      </c>
      <c r="B31" s="256"/>
      <c r="C31" s="256"/>
      <c r="D31" s="256"/>
      <c r="E31" s="256"/>
      <c r="F31" s="257"/>
    </row>
    <row r="32" spans="1:6" ht="18" customHeight="1">
      <c r="A32" s="141" t="s">
        <v>643</v>
      </c>
      <c r="B32" s="133">
        <v>52015103.4</v>
      </c>
      <c r="C32" s="133">
        <v>80.2</v>
      </c>
      <c r="D32" s="133">
        <v>37185945.4</v>
      </c>
      <c r="E32" s="133">
        <v>79.6</v>
      </c>
      <c r="F32" s="244">
        <v>71.5</v>
      </c>
    </row>
    <row r="33" spans="1:6" ht="12" customHeight="1">
      <c r="A33" s="173" t="s">
        <v>644</v>
      </c>
      <c r="B33" s="110"/>
      <c r="C33" s="110"/>
      <c r="D33" s="110"/>
      <c r="E33" s="110"/>
      <c r="F33" s="248"/>
    </row>
    <row r="34" spans="1:6" ht="15.75" customHeight="1">
      <c r="A34" s="175" t="s">
        <v>1293</v>
      </c>
      <c r="B34" s="134">
        <v>107693.3</v>
      </c>
      <c r="C34" s="133">
        <v>0.2</v>
      </c>
      <c r="D34" s="141">
        <v>58783.6</v>
      </c>
      <c r="E34" s="133">
        <v>0.1</v>
      </c>
      <c r="F34" s="244">
        <v>54.6</v>
      </c>
    </row>
    <row r="35" spans="1:6" ht="11.25" customHeight="1">
      <c r="A35" s="258" t="s">
        <v>1834</v>
      </c>
      <c r="B35" s="256"/>
      <c r="C35" s="259"/>
      <c r="D35" s="256"/>
      <c r="E35" s="259"/>
      <c r="F35" s="260"/>
    </row>
    <row r="36" spans="1:6" ht="15.75" customHeight="1">
      <c r="A36" s="175" t="s">
        <v>1294</v>
      </c>
      <c r="B36" s="134">
        <v>39557713.4</v>
      </c>
      <c r="C36" s="133">
        <v>61</v>
      </c>
      <c r="D36" s="141">
        <v>27842746.8</v>
      </c>
      <c r="E36" s="133">
        <v>59.6</v>
      </c>
      <c r="F36" s="244">
        <v>70.4</v>
      </c>
    </row>
    <row r="37" spans="1:6" ht="11.25" customHeight="1">
      <c r="A37" s="261" t="s">
        <v>1835</v>
      </c>
      <c r="B37" s="256"/>
      <c r="C37" s="256"/>
      <c r="D37" s="256"/>
      <c r="E37" s="256"/>
      <c r="F37" s="260"/>
    </row>
    <row r="38" spans="1:6" ht="15.75" customHeight="1">
      <c r="A38" s="175" t="s">
        <v>1295</v>
      </c>
      <c r="B38" s="134">
        <v>12349696.7</v>
      </c>
      <c r="C38" s="133">
        <v>19</v>
      </c>
      <c r="D38" s="141">
        <v>9284415</v>
      </c>
      <c r="E38" s="133">
        <v>19.9</v>
      </c>
      <c r="F38" s="244">
        <v>75.2</v>
      </c>
    </row>
    <row r="39" spans="1:6" ht="10.5" customHeight="1">
      <c r="A39" s="261" t="s">
        <v>1836</v>
      </c>
      <c r="B39" s="256"/>
      <c r="C39" s="256"/>
      <c r="D39" s="256"/>
      <c r="E39" s="256"/>
      <c r="F39" s="260"/>
    </row>
    <row r="40" spans="1:6" ht="15.75" customHeight="1">
      <c r="A40" s="175" t="s">
        <v>124</v>
      </c>
      <c r="B40" s="134">
        <v>7856219.3</v>
      </c>
      <c r="C40" s="133">
        <v>12.1</v>
      </c>
      <c r="D40" s="141">
        <v>6302910</v>
      </c>
      <c r="E40" s="133">
        <v>13.5</v>
      </c>
      <c r="F40" s="244">
        <v>80.2</v>
      </c>
    </row>
    <row r="41" spans="1:6" ht="11.25" customHeight="1">
      <c r="A41" s="258" t="s">
        <v>1837</v>
      </c>
      <c r="B41" s="256"/>
      <c r="C41" s="256"/>
      <c r="D41" s="256"/>
      <c r="E41" s="256"/>
      <c r="F41" s="260"/>
    </row>
    <row r="42" spans="1:6" ht="16.5" customHeight="1">
      <c r="A42" s="175" t="s">
        <v>1563</v>
      </c>
      <c r="B42" s="134">
        <v>3294520</v>
      </c>
      <c r="C42" s="133">
        <v>5.1</v>
      </c>
      <c r="D42" s="141">
        <v>2068749.3</v>
      </c>
      <c r="E42" s="133">
        <v>4.4</v>
      </c>
      <c r="F42" s="244">
        <v>62.8</v>
      </c>
    </row>
    <row r="43" spans="1:6" ht="11.25" customHeight="1">
      <c r="A43" s="258" t="s">
        <v>641</v>
      </c>
      <c r="B43" s="256"/>
      <c r="C43" s="256"/>
      <c r="D43" s="256"/>
      <c r="E43" s="256"/>
      <c r="F43" s="262"/>
    </row>
  </sheetData>
  <mergeCells count="3">
    <mergeCell ref="A5:A6"/>
    <mergeCell ref="B5:C5"/>
    <mergeCell ref="D5:F5"/>
  </mergeCells>
  <printOptions gridLines="1"/>
  <pageMargins left="0.7480314960629921" right="0.984251968503937" top="0.7874015748031497" bottom="0.7874015748031497" header="0" footer="0"/>
  <pageSetup horizontalDpi="300" verticalDpi="300" orientation="portrait" paperSize="9" r:id="rId1"/>
</worksheet>
</file>

<file path=xl/worksheets/sheet40.xml><?xml version="1.0" encoding="utf-8"?>
<worksheet xmlns="http://schemas.openxmlformats.org/spreadsheetml/2006/main" xmlns:r="http://schemas.openxmlformats.org/officeDocument/2006/relationships">
  <dimension ref="A1:H76"/>
  <sheetViews>
    <sheetView showGridLines="0" workbookViewId="0" topLeftCell="A1">
      <selection activeCell="G18" sqref="G18"/>
    </sheetView>
  </sheetViews>
  <sheetFormatPr defaultColWidth="9.140625" defaultRowHeight="12.75"/>
  <cols>
    <col min="1" max="1" width="25.00390625" style="10" customWidth="1"/>
    <col min="2" max="2" width="3.140625" style="10" customWidth="1"/>
    <col min="3" max="3" width="10.140625" style="10" customWidth="1"/>
    <col min="4" max="4" width="15.00390625" style="10" customWidth="1"/>
    <col min="5" max="5" width="14.140625" style="10" customWidth="1"/>
    <col min="6" max="6" width="9.7109375" style="10" customWidth="1"/>
    <col min="7" max="7" width="16.00390625" style="10" customWidth="1"/>
    <col min="8" max="8" width="14.28125" style="10" customWidth="1"/>
    <col min="9" max="16384" width="9.140625" style="10" customWidth="1"/>
  </cols>
  <sheetData>
    <row r="1" ht="18.75" customHeight="1">
      <c r="A1" s="10" t="s">
        <v>650</v>
      </c>
    </row>
    <row r="2" ht="18.75" customHeight="1">
      <c r="A2" s="10" t="s">
        <v>1735</v>
      </c>
    </row>
    <row r="3" spans="1:7" ht="18.75" customHeight="1">
      <c r="A3" s="82" t="s">
        <v>1736</v>
      </c>
      <c r="B3" s="82"/>
      <c r="C3" s="82"/>
      <c r="D3" s="82"/>
      <c r="E3" s="82"/>
      <c r="F3" s="82"/>
      <c r="G3" s="82"/>
    </row>
    <row r="4" spans="1:8" ht="12.75">
      <c r="A4" s="11"/>
      <c r="B4" s="11"/>
      <c r="C4" s="11"/>
      <c r="D4" s="11"/>
      <c r="E4" s="11"/>
      <c r="F4" s="11"/>
      <c r="G4" s="11"/>
      <c r="H4" s="11"/>
    </row>
    <row r="5" spans="1:8" ht="12.75" customHeight="1">
      <c r="A5" s="563" t="s">
        <v>719</v>
      </c>
      <c r="B5" s="18"/>
      <c r="C5" s="497" t="s">
        <v>714</v>
      </c>
      <c r="D5" s="508"/>
      <c r="E5" s="545"/>
      <c r="F5" s="563" t="s">
        <v>715</v>
      </c>
      <c r="G5" s="563"/>
      <c r="H5" s="563"/>
    </row>
    <row r="6" spans="1:8" ht="15" customHeight="1">
      <c r="A6" s="563"/>
      <c r="B6" s="13"/>
      <c r="C6" s="498"/>
      <c r="D6" s="511"/>
      <c r="E6" s="520"/>
      <c r="F6" s="511"/>
      <c r="G6" s="511"/>
      <c r="H6" s="511"/>
    </row>
    <row r="7" spans="1:8" ht="33.75" customHeight="1">
      <c r="A7" s="561" t="s">
        <v>713</v>
      </c>
      <c r="B7" s="13"/>
      <c r="C7" s="545" t="s">
        <v>1384</v>
      </c>
      <c r="D7" s="505" t="s">
        <v>1155</v>
      </c>
      <c r="E7" s="505" t="s">
        <v>716</v>
      </c>
      <c r="F7" s="545" t="s">
        <v>1384</v>
      </c>
      <c r="G7" s="505" t="s">
        <v>717</v>
      </c>
      <c r="H7" s="497" t="s">
        <v>695</v>
      </c>
    </row>
    <row r="8" spans="1:8" ht="21" customHeight="1">
      <c r="A8" s="561"/>
      <c r="B8" s="13"/>
      <c r="C8" s="519"/>
      <c r="D8" s="506"/>
      <c r="E8" s="506"/>
      <c r="F8" s="519"/>
      <c r="G8" s="506"/>
      <c r="H8" s="509"/>
    </row>
    <row r="9" spans="1:8" ht="25.5" customHeight="1">
      <c r="A9" s="562"/>
      <c r="B9" s="19"/>
      <c r="C9" s="520"/>
      <c r="D9" s="507"/>
      <c r="E9" s="507"/>
      <c r="F9" s="520"/>
      <c r="G9" s="507"/>
      <c r="H9" s="498"/>
    </row>
    <row r="10" spans="1:8" ht="12" customHeight="1">
      <c r="A10" s="10" t="s">
        <v>718</v>
      </c>
      <c r="B10" s="13" t="s">
        <v>1935</v>
      </c>
      <c r="C10" s="94">
        <v>1327</v>
      </c>
      <c r="D10" s="94">
        <v>23213430</v>
      </c>
      <c r="E10" s="94">
        <v>3114103</v>
      </c>
      <c r="F10" s="94">
        <v>2800</v>
      </c>
      <c r="G10" s="94">
        <v>26551993</v>
      </c>
      <c r="H10" s="95">
        <v>2905519</v>
      </c>
    </row>
    <row r="11" spans="2:8" ht="12" customHeight="1">
      <c r="B11" s="13" t="s">
        <v>1937</v>
      </c>
      <c r="C11" s="94">
        <v>733</v>
      </c>
      <c r="D11" s="94">
        <v>15730463</v>
      </c>
      <c r="E11" s="94">
        <v>2121380</v>
      </c>
      <c r="F11" s="94">
        <v>1682</v>
      </c>
      <c r="G11" s="94">
        <v>14310591</v>
      </c>
      <c r="H11" s="95">
        <v>1608151</v>
      </c>
    </row>
    <row r="12" spans="2:8" ht="12" customHeight="1">
      <c r="B12" s="13" t="s">
        <v>1938</v>
      </c>
      <c r="C12" s="94">
        <v>594</v>
      </c>
      <c r="D12" s="94">
        <v>7482967</v>
      </c>
      <c r="E12" s="94">
        <v>992723</v>
      </c>
      <c r="F12" s="94">
        <v>1118</v>
      </c>
      <c r="G12" s="94">
        <v>12241402</v>
      </c>
      <c r="H12" s="95">
        <v>1297368</v>
      </c>
    </row>
    <row r="13" spans="2:8" ht="12" customHeight="1">
      <c r="B13" s="13"/>
      <c r="C13" s="94"/>
      <c r="D13" s="94"/>
      <c r="E13" s="94"/>
      <c r="F13" s="94"/>
      <c r="G13" s="94"/>
      <c r="H13" s="95"/>
    </row>
    <row r="14" spans="1:8" ht="12" customHeight="1">
      <c r="A14" s="10" t="s">
        <v>1737</v>
      </c>
      <c r="B14" s="13" t="s">
        <v>1935</v>
      </c>
      <c r="C14" s="94">
        <v>109</v>
      </c>
      <c r="D14" s="94">
        <v>3011675</v>
      </c>
      <c r="E14" s="94">
        <v>351032</v>
      </c>
      <c r="F14" s="94">
        <v>125</v>
      </c>
      <c r="G14" s="94">
        <v>2105171</v>
      </c>
      <c r="H14" s="95">
        <v>215045</v>
      </c>
    </row>
    <row r="15" spans="2:8" ht="12" customHeight="1">
      <c r="B15" s="13" t="s">
        <v>1937</v>
      </c>
      <c r="C15" s="94">
        <v>65</v>
      </c>
      <c r="D15" s="94">
        <v>1879795</v>
      </c>
      <c r="E15" s="94">
        <v>223121</v>
      </c>
      <c r="F15" s="94">
        <v>63</v>
      </c>
      <c r="G15" s="94">
        <v>796072</v>
      </c>
      <c r="H15" s="95">
        <v>88175</v>
      </c>
    </row>
    <row r="16" spans="2:8" ht="12" customHeight="1">
      <c r="B16" s="13" t="s">
        <v>1938</v>
      </c>
      <c r="C16" s="94">
        <v>44</v>
      </c>
      <c r="D16" s="94">
        <v>1131880</v>
      </c>
      <c r="E16" s="94">
        <v>127911</v>
      </c>
      <c r="F16" s="94">
        <v>62</v>
      </c>
      <c r="G16" s="94">
        <v>1309099</v>
      </c>
      <c r="H16" s="95">
        <v>126870</v>
      </c>
    </row>
    <row r="17" spans="2:8" ht="12" customHeight="1">
      <c r="B17" s="13"/>
      <c r="C17" s="94"/>
      <c r="D17" s="94"/>
      <c r="E17" s="94"/>
      <c r="F17" s="94"/>
      <c r="G17" s="94"/>
      <c r="H17" s="95"/>
    </row>
    <row r="18" spans="1:8" ht="12" customHeight="1">
      <c r="A18" s="10" t="s">
        <v>1738</v>
      </c>
      <c r="B18" s="13" t="s">
        <v>1935</v>
      </c>
      <c r="C18" s="94">
        <v>85</v>
      </c>
      <c r="D18" s="94">
        <v>1214411</v>
      </c>
      <c r="E18" s="94">
        <v>170000</v>
      </c>
      <c r="F18" s="94">
        <v>162</v>
      </c>
      <c r="G18" s="94">
        <v>1125179</v>
      </c>
      <c r="H18" s="95">
        <v>141157</v>
      </c>
    </row>
    <row r="19" spans="2:8" ht="12" customHeight="1">
      <c r="B19" s="13" t="s">
        <v>1937</v>
      </c>
      <c r="C19" s="94">
        <v>47</v>
      </c>
      <c r="D19" s="94">
        <v>561202</v>
      </c>
      <c r="E19" s="94">
        <v>75938</v>
      </c>
      <c r="F19" s="94">
        <v>115</v>
      </c>
      <c r="G19" s="94">
        <v>623027</v>
      </c>
      <c r="H19" s="95">
        <v>85111</v>
      </c>
    </row>
    <row r="20" spans="2:8" ht="12" customHeight="1">
      <c r="B20" s="13" t="s">
        <v>1938</v>
      </c>
      <c r="C20" s="94">
        <v>38</v>
      </c>
      <c r="D20" s="94">
        <v>653209</v>
      </c>
      <c r="E20" s="94">
        <v>94062</v>
      </c>
      <c r="F20" s="94">
        <v>47</v>
      </c>
      <c r="G20" s="94">
        <v>502152</v>
      </c>
      <c r="H20" s="95">
        <v>56046</v>
      </c>
    </row>
    <row r="21" spans="2:8" ht="12" customHeight="1">
      <c r="B21" s="13"/>
      <c r="C21" s="94"/>
      <c r="D21" s="94"/>
      <c r="E21" s="94"/>
      <c r="F21" s="94"/>
      <c r="G21" s="94"/>
      <c r="H21" s="95"/>
    </row>
    <row r="22" spans="1:8" ht="12" customHeight="1">
      <c r="A22" s="10" t="s">
        <v>1739</v>
      </c>
      <c r="B22" s="13" t="s">
        <v>1935</v>
      </c>
      <c r="C22" s="94">
        <v>31</v>
      </c>
      <c r="D22" s="94">
        <v>363459</v>
      </c>
      <c r="E22" s="94">
        <v>48702</v>
      </c>
      <c r="F22" s="94">
        <v>118</v>
      </c>
      <c r="G22" s="94">
        <v>478341</v>
      </c>
      <c r="H22" s="95">
        <v>67265</v>
      </c>
    </row>
    <row r="23" spans="2:8" ht="12" customHeight="1">
      <c r="B23" s="13" t="s">
        <v>1937</v>
      </c>
      <c r="C23" s="94">
        <v>13</v>
      </c>
      <c r="D23" s="94">
        <v>258350</v>
      </c>
      <c r="E23" s="94">
        <v>33706</v>
      </c>
      <c r="F23" s="94">
        <v>71</v>
      </c>
      <c r="G23" s="94">
        <v>231911</v>
      </c>
      <c r="H23" s="95">
        <v>34228</v>
      </c>
    </row>
    <row r="24" spans="2:8" ht="12" customHeight="1">
      <c r="B24" s="13" t="s">
        <v>1938</v>
      </c>
      <c r="C24" s="94">
        <v>18</v>
      </c>
      <c r="D24" s="94">
        <v>105109</v>
      </c>
      <c r="E24" s="94">
        <v>14996</v>
      </c>
      <c r="F24" s="94">
        <v>47</v>
      </c>
      <c r="G24" s="94">
        <v>246430</v>
      </c>
      <c r="H24" s="95">
        <v>33037</v>
      </c>
    </row>
    <row r="25" spans="2:8" ht="12" customHeight="1">
      <c r="B25" s="13"/>
      <c r="C25" s="94"/>
      <c r="D25" s="94"/>
      <c r="E25" s="94"/>
      <c r="F25" s="94"/>
      <c r="G25" s="94"/>
      <c r="H25" s="95"/>
    </row>
    <row r="26" spans="1:8" ht="12" customHeight="1">
      <c r="A26" s="10" t="s">
        <v>1740</v>
      </c>
      <c r="B26" s="13" t="s">
        <v>1935</v>
      </c>
      <c r="C26" s="94">
        <v>68</v>
      </c>
      <c r="D26" s="94">
        <v>1454342</v>
      </c>
      <c r="E26" s="94">
        <v>190179</v>
      </c>
      <c r="F26" s="94">
        <v>132</v>
      </c>
      <c r="G26" s="94">
        <v>520072</v>
      </c>
      <c r="H26" s="95">
        <v>73256</v>
      </c>
    </row>
    <row r="27" spans="2:8" ht="12" customHeight="1">
      <c r="B27" s="13" t="s">
        <v>1937</v>
      </c>
      <c r="C27" s="94">
        <v>35</v>
      </c>
      <c r="D27" s="94">
        <v>931943</v>
      </c>
      <c r="E27" s="94">
        <v>121705</v>
      </c>
      <c r="F27" s="94">
        <v>50</v>
      </c>
      <c r="G27" s="94">
        <v>312854</v>
      </c>
      <c r="H27" s="95">
        <v>43438</v>
      </c>
    </row>
    <row r="28" spans="2:8" ht="12" customHeight="1">
      <c r="B28" s="13" t="s">
        <v>1938</v>
      </c>
      <c r="C28" s="94">
        <v>33</v>
      </c>
      <c r="D28" s="94">
        <v>522399</v>
      </c>
      <c r="E28" s="94">
        <v>68474</v>
      </c>
      <c r="F28" s="94">
        <v>82</v>
      </c>
      <c r="G28" s="94">
        <v>207218</v>
      </c>
      <c r="H28" s="95">
        <v>29818</v>
      </c>
    </row>
    <row r="29" spans="2:8" ht="12" customHeight="1">
      <c r="B29" s="13"/>
      <c r="C29" s="94"/>
      <c r="D29" s="94"/>
      <c r="E29" s="94"/>
      <c r="F29" s="94"/>
      <c r="G29" s="94"/>
      <c r="H29" s="95"/>
    </row>
    <row r="30" spans="1:8" ht="12" customHeight="1">
      <c r="A30" s="10" t="s">
        <v>1741</v>
      </c>
      <c r="B30" s="13" t="s">
        <v>1935</v>
      </c>
      <c r="C30" s="94">
        <v>77</v>
      </c>
      <c r="D30" s="94">
        <v>1447358</v>
      </c>
      <c r="E30" s="94">
        <v>183934</v>
      </c>
      <c r="F30" s="94">
        <v>311</v>
      </c>
      <c r="G30" s="94">
        <v>4488563</v>
      </c>
      <c r="H30" s="95">
        <v>415987</v>
      </c>
    </row>
    <row r="31" spans="2:8" ht="12" customHeight="1">
      <c r="B31" s="13" t="s">
        <v>1937</v>
      </c>
      <c r="C31" s="94">
        <v>55</v>
      </c>
      <c r="D31" s="94">
        <v>1228386</v>
      </c>
      <c r="E31" s="94">
        <v>149637</v>
      </c>
      <c r="F31" s="94">
        <v>270</v>
      </c>
      <c r="G31" s="94">
        <v>1666740</v>
      </c>
      <c r="H31" s="95">
        <v>180877</v>
      </c>
    </row>
    <row r="32" spans="2:8" ht="12" customHeight="1">
      <c r="B32" s="13" t="s">
        <v>1938</v>
      </c>
      <c r="C32" s="94">
        <v>22</v>
      </c>
      <c r="D32" s="94">
        <v>218972</v>
      </c>
      <c r="E32" s="94">
        <v>34297</v>
      </c>
      <c r="F32" s="94">
        <v>41</v>
      </c>
      <c r="G32" s="94">
        <v>2821823</v>
      </c>
      <c r="H32" s="95">
        <v>235110</v>
      </c>
    </row>
    <row r="33" spans="2:8" ht="12" customHeight="1">
      <c r="B33" s="13"/>
      <c r="C33" s="94"/>
      <c r="D33" s="94"/>
      <c r="E33" s="94"/>
      <c r="F33" s="94"/>
      <c r="G33" s="94"/>
      <c r="H33" s="95"/>
    </row>
    <row r="34" spans="1:8" ht="12" customHeight="1">
      <c r="A34" s="10" t="s">
        <v>1742</v>
      </c>
      <c r="B34" s="13" t="s">
        <v>1935</v>
      </c>
      <c r="C34" s="94">
        <v>94</v>
      </c>
      <c r="D34" s="94">
        <v>1529897</v>
      </c>
      <c r="E34" s="94">
        <v>184598</v>
      </c>
      <c r="F34" s="94">
        <v>133</v>
      </c>
      <c r="G34" s="94">
        <v>1494658</v>
      </c>
      <c r="H34" s="95">
        <v>179268</v>
      </c>
    </row>
    <row r="35" spans="2:8" ht="12" customHeight="1">
      <c r="B35" s="13" t="s">
        <v>1937</v>
      </c>
      <c r="C35" s="94">
        <v>40</v>
      </c>
      <c r="D35" s="94">
        <v>831851</v>
      </c>
      <c r="E35" s="94">
        <v>89822</v>
      </c>
      <c r="F35" s="94">
        <v>92</v>
      </c>
      <c r="G35" s="94">
        <v>998384</v>
      </c>
      <c r="H35" s="95">
        <v>115739</v>
      </c>
    </row>
    <row r="36" spans="2:8" ht="12" customHeight="1">
      <c r="B36" s="13" t="s">
        <v>1938</v>
      </c>
      <c r="C36" s="94">
        <v>54</v>
      </c>
      <c r="D36" s="94">
        <v>698046</v>
      </c>
      <c r="E36" s="94">
        <v>94776</v>
      </c>
      <c r="F36" s="94">
        <v>41</v>
      </c>
      <c r="G36" s="94">
        <v>496274</v>
      </c>
      <c r="H36" s="95">
        <v>63529</v>
      </c>
    </row>
    <row r="37" spans="2:8" ht="12" customHeight="1">
      <c r="B37" s="13"/>
      <c r="C37" s="94"/>
      <c r="D37" s="94"/>
      <c r="E37" s="94"/>
      <c r="F37" s="94"/>
      <c r="G37" s="94"/>
      <c r="H37" s="95"/>
    </row>
    <row r="38" spans="1:8" ht="12" customHeight="1">
      <c r="A38" s="10" t="s">
        <v>1743</v>
      </c>
      <c r="B38" s="13" t="s">
        <v>1935</v>
      </c>
      <c r="C38" s="94">
        <v>117</v>
      </c>
      <c r="D38" s="94">
        <v>1822327</v>
      </c>
      <c r="E38" s="94">
        <v>235052</v>
      </c>
      <c r="F38" s="94">
        <v>468</v>
      </c>
      <c r="G38" s="94">
        <v>5262405</v>
      </c>
      <c r="H38" s="95">
        <v>568301</v>
      </c>
    </row>
    <row r="39" spans="2:8" ht="12" customHeight="1">
      <c r="B39" s="13" t="s">
        <v>1937</v>
      </c>
      <c r="C39" s="94">
        <v>64</v>
      </c>
      <c r="D39" s="94">
        <v>1265092</v>
      </c>
      <c r="E39" s="94">
        <v>159650</v>
      </c>
      <c r="F39" s="94">
        <v>240</v>
      </c>
      <c r="G39" s="94">
        <v>3181501</v>
      </c>
      <c r="H39" s="95">
        <v>334533</v>
      </c>
    </row>
    <row r="40" spans="2:8" ht="12" customHeight="1">
      <c r="B40" s="13" t="s">
        <v>1938</v>
      </c>
      <c r="C40" s="94">
        <v>53</v>
      </c>
      <c r="D40" s="94">
        <v>557235</v>
      </c>
      <c r="E40" s="94">
        <v>75402</v>
      </c>
      <c r="F40" s="94">
        <v>228</v>
      </c>
      <c r="G40" s="94">
        <v>2080904</v>
      </c>
      <c r="H40" s="95">
        <v>233768</v>
      </c>
    </row>
    <row r="41" spans="2:8" ht="12" customHeight="1">
      <c r="B41" s="13"/>
      <c r="C41" s="94"/>
      <c r="D41" s="94"/>
      <c r="E41" s="94"/>
      <c r="F41" s="94"/>
      <c r="G41" s="94"/>
      <c r="H41" s="98"/>
    </row>
    <row r="42" spans="1:8" ht="12" customHeight="1">
      <c r="A42" s="10" t="s">
        <v>1744</v>
      </c>
      <c r="B42" s="13" t="s">
        <v>1935</v>
      </c>
      <c r="C42" s="94">
        <v>40</v>
      </c>
      <c r="D42" s="94">
        <v>579460</v>
      </c>
      <c r="E42" s="94">
        <v>85184</v>
      </c>
      <c r="F42" s="94">
        <v>85</v>
      </c>
      <c r="G42" s="94">
        <v>366470</v>
      </c>
      <c r="H42" s="95">
        <v>47867</v>
      </c>
    </row>
    <row r="43" spans="2:8" ht="12" customHeight="1">
      <c r="B43" s="13" t="s">
        <v>1937</v>
      </c>
      <c r="C43" s="94">
        <v>24</v>
      </c>
      <c r="D43" s="94">
        <v>351890</v>
      </c>
      <c r="E43" s="94">
        <v>55212</v>
      </c>
      <c r="F43" s="94">
        <v>30</v>
      </c>
      <c r="G43" s="94">
        <v>236560</v>
      </c>
      <c r="H43" s="95">
        <v>30650</v>
      </c>
    </row>
    <row r="44" spans="2:8" ht="12" customHeight="1">
      <c r="B44" s="13" t="s">
        <v>1938</v>
      </c>
      <c r="C44" s="94">
        <v>16</v>
      </c>
      <c r="D44" s="94">
        <v>227570</v>
      </c>
      <c r="E44" s="94">
        <v>29972</v>
      </c>
      <c r="F44" s="94">
        <v>55</v>
      </c>
      <c r="G44" s="94">
        <v>129910</v>
      </c>
      <c r="H44" s="95">
        <v>17217</v>
      </c>
    </row>
    <row r="45" spans="2:8" ht="12" customHeight="1">
      <c r="B45" s="13"/>
      <c r="C45" s="94"/>
      <c r="D45" s="94"/>
      <c r="E45" s="94"/>
      <c r="F45" s="94"/>
      <c r="G45" s="94"/>
      <c r="H45" s="95"/>
    </row>
    <row r="46" spans="1:8" ht="12" customHeight="1">
      <c r="A46" s="10" t="s">
        <v>1745</v>
      </c>
      <c r="B46" s="13" t="s">
        <v>1935</v>
      </c>
      <c r="C46" s="94">
        <v>47</v>
      </c>
      <c r="D46" s="94">
        <v>485169</v>
      </c>
      <c r="E46" s="94">
        <v>70949</v>
      </c>
      <c r="F46" s="94">
        <v>107</v>
      </c>
      <c r="G46" s="94">
        <v>300662</v>
      </c>
      <c r="H46" s="95">
        <v>46553</v>
      </c>
    </row>
    <row r="47" spans="2:8" ht="12" customHeight="1">
      <c r="B47" s="13" t="s">
        <v>1937</v>
      </c>
      <c r="C47" s="94">
        <v>28</v>
      </c>
      <c r="D47" s="94">
        <v>379128</v>
      </c>
      <c r="E47" s="94">
        <v>52451</v>
      </c>
      <c r="F47" s="94">
        <v>88</v>
      </c>
      <c r="G47" s="94">
        <v>196633</v>
      </c>
      <c r="H47" s="95">
        <v>30005</v>
      </c>
    </row>
    <row r="48" spans="2:8" ht="12" customHeight="1">
      <c r="B48" s="13" t="s">
        <v>1938</v>
      </c>
      <c r="C48" s="94">
        <v>19</v>
      </c>
      <c r="D48" s="94">
        <v>106041</v>
      </c>
      <c r="E48" s="94">
        <v>18498</v>
      </c>
      <c r="F48" s="94">
        <v>19</v>
      </c>
      <c r="G48" s="94">
        <v>104029</v>
      </c>
      <c r="H48" s="95">
        <v>16548</v>
      </c>
    </row>
    <row r="49" spans="2:8" ht="12" customHeight="1">
      <c r="B49" s="13"/>
      <c r="C49" s="94"/>
      <c r="D49" s="94"/>
      <c r="E49" s="94"/>
      <c r="F49" s="94"/>
      <c r="G49" s="94"/>
      <c r="H49" s="95"/>
    </row>
    <row r="50" spans="1:8" ht="12" customHeight="1">
      <c r="A50" s="10" t="s">
        <v>1746</v>
      </c>
      <c r="B50" s="13" t="s">
        <v>1935</v>
      </c>
      <c r="C50" s="94">
        <v>41</v>
      </c>
      <c r="D50" s="94">
        <v>3184687</v>
      </c>
      <c r="E50" s="94">
        <v>537936</v>
      </c>
      <c r="F50" s="94">
        <v>158</v>
      </c>
      <c r="G50" s="94">
        <v>943463</v>
      </c>
      <c r="H50" s="95">
        <v>111445</v>
      </c>
    </row>
    <row r="51" spans="2:8" ht="12" customHeight="1">
      <c r="B51" s="13" t="s">
        <v>1937</v>
      </c>
      <c r="C51" s="94">
        <v>27</v>
      </c>
      <c r="D51" s="94">
        <v>3032866</v>
      </c>
      <c r="E51" s="94">
        <v>517112</v>
      </c>
      <c r="F51" s="94">
        <v>122</v>
      </c>
      <c r="G51" s="94">
        <v>751720</v>
      </c>
      <c r="H51" s="95">
        <v>91599</v>
      </c>
    </row>
    <row r="52" spans="2:8" ht="12" customHeight="1">
      <c r="B52" s="13" t="s">
        <v>1938</v>
      </c>
      <c r="C52" s="94">
        <v>14</v>
      </c>
      <c r="D52" s="94">
        <v>151821</v>
      </c>
      <c r="E52" s="94">
        <v>20824</v>
      </c>
      <c r="F52" s="94">
        <v>36</v>
      </c>
      <c r="G52" s="94">
        <v>191743</v>
      </c>
      <c r="H52" s="95">
        <v>19846</v>
      </c>
    </row>
    <row r="53" spans="2:8" ht="12" customHeight="1">
      <c r="B53" s="13"/>
      <c r="C53" s="94"/>
      <c r="D53" s="94"/>
      <c r="E53" s="94"/>
      <c r="F53" s="94"/>
      <c r="G53" s="94"/>
      <c r="H53" s="95"/>
    </row>
    <row r="54" spans="1:8" ht="12" customHeight="1">
      <c r="A54" s="10" t="s">
        <v>1747</v>
      </c>
      <c r="B54" s="13" t="s">
        <v>1935</v>
      </c>
      <c r="C54" s="94">
        <v>67</v>
      </c>
      <c r="D54" s="94">
        <v>1229415</v>
      </c>
      <c r="E54" s="94">
        <v>167505</v>
      </c>
      <c r="F54" s="94">
        <v>136</v>
      </c>
      <c r="G54" s="94">
        <v>1663092</v>
      </c>
      <c r="H54" s="95">
        <v>172435</v>
      </c>
    </row>
    <row r="55" spans="2:8" ht="12" customHeight="1">
      <c r="B55" s="13" t="s">
        <v>1937</v>
      </c>
      <c r="C55" s="94">
        <v>31</v>
      </c>
      <c r="D55" s="94">
        <v>528390</v>
      </c>
      <c r="E55" s="94">
        <v>70348</v>
      </c>
      <c r="F55" s="94">
        <v>82</v>
      </c>
      <c r="G55" s="94">
        <v>1080324</v>
      </c>
      <c r="H55" s="95">
        <v>111895</v>
      </c>
    </row>
    <row r="56" spans="2:8" ht="12" customHeight="1">
      <c r="B56" s="13" t="s">
        <v>1938</v>
      </c>
      <c r="C56" s="94">
        <v>36</v>
      </c>
      <c r="D56" s="94">
        <v>701025</v>
      </c>
      <c r="E56" s="94">
        <v>97157</v>
      </c>
      <c r="F56" s="94">
        <v>54</v>
      </c>
      <c r="G56" s="94">
        <v>582768</v>
      </c>
      <c r="H56" s="95">
        <v>60540</v>
      </c>
    </row>
    <row r="57" spans="2:8" ht="12" customHeight="1">
      <c r="B57" s="13"/>
      <c r="C57" s="94"/>
      <c r="D57" s="94"/>
      <c r="E57" s="94"/>
      <c r="F57" s="94"/>
      <c r="G57" s="94"/>
      <c r="H57" s="95"/>
    </row>
    <row r="58" spans="1:8" ht="12" customHeight="1">
      <c r="A58" s="10" t="s">
        <v>1748</v>
      </c>
      <c r="B58" s="13" t="s">
        <v>1935</v>
      </c>
      <c r="C58" s="94">
        <v>146</v>
      </c>
      <c r="D58" s="94">
        <v>2753784</v>
      </c>
      <c r="E58" s="94">
        <v>327484</v>
      </c>
      <c r="F58" s="94">
        <v>168</v>
      </c>
      <c r="G58" s="94">
        <v>2972670</v>
      </c>
      <c r="H58" s="95">
        <v>293771</v>
      </c>
    </row>
    <row r="59" spans="2:8" ht="12" customHeight="1">
      <c r="B59" s="13" t="s">
        <v>1937</v>
      </c>
      <c r="C59" s="94">
        <v>110</v>
      </c>
      <c r="D59" s="94">
        <v>2500366</v>
      </c>
      <c r="E59" s="94">
        <v>287517</v>
      </c>
      <c r="F59" s="94">
        <v>127</v>
      </c>
      <c r="G59" s="94">
        <v>2788759</v>
      </c>
      <c r="H59" s="95">
        <v>265407</v>
      </c>
    </row>
    <row r="60" spans="1:8" ht="12" customHeight="1">
      <c r="A60" s="10" t="s">
        <v>1749</v>
      </c>
      <c r="B60" s="13" t="s">
        <v>1938</v>
      </c>
      <c r="C60" s="94">
        <v>36</v>
      </c>
      <c r="D60" s="94">
        <v>253418</v>
      </c>
      <c r="E60" s="94">
        <v>39967</v>
      </c>
      <c r="F60" s="94">
        <v>41</v>
      </c>
      <c r="G60" s="94">
        <v>183911</v>
      </c>
      <c r="H60" s="95">
        <v>28364</v>
      </c>
    </row>
    <row r="61" spans="2:8" ht="12" customHeight="1">
      <c r="B61" s="13"/>
      <c r="C61" s="94"/>
      <c r="D61" s="94"/>
      <c r="E61" s="94"/>
      <c r="F61" s="94"/>
      <c r="G61" s="94"/>
      <c r="H61" s="95"/>
    </row>
    <row r="62" spans="1:8" ht="12" customHeight="1">
      <c r="A62" s="10" t="s">
        <v>1750</v>
      </c>
      <c r="B62" s="13" t="s">
        <v>1935</v>
      </c>
      <c r="C62" s="94">
        <v>35</v>
      </c>
      <c r="D62" s="94">
        <v>316379</v>
      </c>
      <c r="E62" s="94">
        <v>40258</v>
      </c>
      <c r="F62" s="94">
        <v>39</v>
      </c>
      <c r="G62" s="94">
        <v>148773</v>
      </c>
      <c r="H62" s="95">
        <v>25090</v>
      </c>
    </row>
    <row r="63" spans="2:8" ht="12" customHeight="1">
      <c r="B63" s="13" t="s">
        <v>1937</v>
      </c>
      <c r="C63" s="94">
        <v>21</v>
      </c>
      <c r="D63" s="94">
        <v>177968</v>
      </c>
      <c r="E63" s="94">
        <v>23201</v>
      </c>
      <c r="F63" s="94">
        <v>19</v>
      </c>
      <c r="G63" s="94">
        <v>71435</v>
      </c>
      <c r="H63" s="95">
        <v>11491</v>
      </c>
    </row>
    <row r="64" spans="2:8" ht="12" customHeight="1">
      <c r="B64" s="13" t="s">
        <v>1938</v>
      </c>
      <c r="C64" s="94">
        <v>14</v>
      </c>
      <c r="D64" s="94">
        <v>138411</v>
      </c>
      <c r="E64" s="94">
        <v>17057</v>
      </c>
      <c r="F64" s="94">
        <v>20</v>
      </c>
      <c r="G64" s="94">
        <v>77338</v>
      </c>
      <c r="H64" s="95">
        <v>13599</v>
      </c>
    </row>
    <row r="65" spans="2:8" ht="12" customHeight="1">
      <c r="B65" s="13"/>
      <c r="C65" s="94"/>
      <c r="D65" s="94"/>
      <c r="E65" s="94"/>
      <c r="F65" s="94"/>
      <c r="G65" s="94"/>
      <c r="H65" s="95"/>
    </row>
    <row r="66" spans="1:8" ht="12" customHeight="1">
      <c r="A66" s="10" t="s">
        <v>976</v>
      </c>
      <c r="B66" s="13" t="s">
        <v>1935</v>
      </c>
      <c r="C66" s="94">
        <v>76</v>
      </c>
      <c r="D66" s="94">
        <v>528143</v>
      </c>
      <c r="E66" s="94">
        <v>81395</v>
      </c>
      <c r="F66" s="94">
        <v>120</v>
      </c>
      <c r="G66" s="94">
        <v>494953</v>
      </c>
      <c r="H66" s="95">
        <v>70673</v>
      </c>
    </row>
    <row r="67" spans="2:8" ht="12" customHeight="1">
      <c r="B67" s="13" t="s">
        <v>1937</v>
      </c>
      <c r="C67" s="94">
        <v>35</v>
      </c>
      <c r="D67" s="94">
        <v>284905</v>
      </c>
      <c r="E67" s="94">
        <v>44368</v>
      </c>
      <c r="F67" s="94">
        <v>56</v>
      </c>
      <c r="G67" s="94">
        <v>340240</v>
      </c>
      <c r="H67" s="95">
        <v>44411</v>
      </c>
    </row>
    <row r="68" spans="2:8" ht="12" customHeight="1">
      <c r="B68" s="13" t="s">
        <v>1938</v>
      </c>
      <c r="C68" s="94">
        <v>41</v>
      </c>
      <c r="D68" s="94">
        <v>243238</v>
      </c>
      <c r="E68" s="94">
        <v>37027</v>
      </c>
      <c r="F68" s="94">
        <v>64</v>
      </c>
      <c r="G68" s="94">
        <v>154713</v>
      </c>
      <c r="H68" s="95">
        <v>26262</v>
      </c>
    </row>
    <row r="69" spans="2:8" ht="12" customHeight="1">
      <c r="B69" s="13"/>
      <c r="C69" s="94"/>
      <c r="D69" s="94"/>
      <c r="E69" s="94"/>
      <c r="F69" s="94"/>
      <c r="G69" s="94"/>
      <c r="H69" s="95"/>
    </row>
    <row r="70" spans="1:8" ht="12" customHeight="1">
      <c r="A70" s="10" t="s">
        <v>1751</v>
      </c>
      <c r="B70" s="13" t="s">
        <v>1935</v>
      </c>
      <c r="C70" s="94">
        <v>224</v>
      </c>
      <c r="D70" s="94">
        <v>2948929</v>
      </c>
      <c r="E70" s="94">
        <v>382387</v>
      </c>
      <c r="F70" s="94">
        <v>443</v>
      </c>
      <c r="G70" s="94">
        <v>3834910</v>
      </c>
      <c r="H70" s="95">
        <v>421024</v>
      </c>
    </row>
    <row r="71" spans="2:8" ht="12" customHeight="1">
      <c r="B71" s="13" t="s">
        <v>1937</v>
      </c>
      <c r="C71" s="94">
        <v>93</v>
      </c>
      <c r="D71" s="94">
        <v>1306756</v>
      </c>
      <c r="E71" s="94">
        <v>181465</v>
      </c>
      <c r="F71" s="94">
        <v>196</v>
      </c>
      <c r="G71" s="94">
        <v>825451</v>
      </c>
      <c r="H71" s="95">
        <v>107325</v>
      </c>
    </row>
    <row r="72" spans="2:8" ht="12" customHeight="1">
      <c r="B72" s="13" t="s">
        <v>1938</v>
      </c>
      <c r="C72" s="94">
        <v>131</v>
      </c>
      <c r="D72" s="94">
        <v>1642173</v>
      </c>
      <c r="E72" s="94">
        <v>200922</v>
      </c>
      <c r="F72" s="94">
        <v>247</v>
      </c>
      <c r="G72" s="94">
        <v>3009459</v>
      </c>
      <c r="H72" s="95">
        <v>313699</v>
      </c>
    </row>
    <row r="73" spans="2:8" ht="12" customHeight="1">
      <c r="B73" s="13"/>
      <c r="C73" s="94"/>
      <c r="D73" s="94"/>
      <c r="E73" s="94"/>
      <c r="F73" s="94"/>
      <c r="G73" s="94"/>
      <c r="H73" s="95"/>
    </row>
    <row r="74" spans="1:8" ht="12" customHeight="1">
      <c r="A74" s="10" t="s">
        <v>1752</v>
      </c>
      <c r="B74" s="13" t="s">
        <v>1935</v>
      </c>
      <c r="C74" s="94">
        <v>70</v>
      </c>
      <c r="D74" s="94">
        <v>343995</v>
      </c>
      <c r="E74" s="94">
        <v>57508</v>
      </c>
      <c r="F74" s="94">
        <v>95</v>
      </c>
      <c r="G74" s="94">
        <v>352611</v>
      </c>
      <c r="H74" s="95">
        <v>56382</v>
      </c>
    </row>
    <row r="75" spans="2:8" ht="12" customHeight="1">
      <c r="B75" s="13" t="s">
        <v>1937</v>
      </c>
      <c r="C75" s="94">
        <v>45</v>
      </c>
      <c r="D75" s="94">
        <v>211575</v>
      </c>
      <c r="E75" s="94">
        <v>36127</v>
      </c>
      <c r="F75" s="94">
        <v>61</v>
      </c>
      <c r="G75" s="94">
        <v>208980</v>
      </c>
      <c r="H75" s="95">
        <v>33267</v>
      </c>
    </row>
    <row r="76" spans="2:8" ht="12" customHeight="1">
      <c r="B76" s="13" t="s">
        <v>1938</v>
      </c>
      <c r="C76" s="94">
        <v>25</v>
      </c>
      <c r="D76" s="94">
        <v>132420</v>
      </c>
      <c r="E76" s="94">
        <v>21381</v>
      </c>
      <c r="F76" s="94">
        <v>34</v>
      </c>
      <c r="G76" s="94">
        <v>143631</v>
      </c>
      <c r="H76" s="95">
        <v>23115</v>
      </c>
    </row>
    <row r="77" ht="12" customHeight="1"/>
    <row r="78" ht="12" customHeight="1"/>
    <row r="79" ht="16.5" customHeight="1"/>
    <row r="80" ht="16.5" customHeight="1"/>
  </sheetData>
  <mergeCells count="10">
    <mergeCell ref="A5:A6"/>
    <mergeCell ref="A7:A9"/>
    <mergeCell ref="C7:C9"/>
    <mergeCell ref="D7:D9"/>
    <mergeCell ref="C5:E6"/>
    <mergeCell ref="F5:H6"/>
    <mergeCell ref="E7:E9"/>
    <mergeCell ref="F7:F9"/>
    <mergeCell ref="G7:G9"/>
    <mergeCell ref="H7:H9"/>
  </mergeCells>
  <printOptions horizontalCentered="1" verticalCentered="1"/>
  <pageMargins left="0.7874015748031497" right="0.7874015748031497" top="0.7874015748031497" bottom="0.5905511811023623" header="0.5118110236220472" footer="0.5118110236220472"/>
  <pageSetup horizontalDpi="600" verticalDpi="600" orientation="portrait" paperSize="9" scale="70" r:id="rId1"/>
</worksheet>
</file>

<file path=xl/worksheets/sheet41.xml><?xml version="1.0" encoding="utf-8"?>
<worksheet xmlns="http://schemas.openxmlformats.org/spreadsheetml/2006/main" xmlns:r="http://schemas.openxmlformats.org/officeDocument/2006/relationships">
  <dimension ref="A2:H81"/>
  <sheetViews>
    <sheetView showGridLines="0" workbookViewId="0" topLeftCell="A1">
      <selection activeCell="G16" sqref="G16"/>
    </sheetView>
  </sheetViews>
  <sheetFormatPr defaultColWidth="9.140625" defaultRowHeight="12.75"/>
  <cols>
    <col min="1" max="1" width="25.28125" style="10" customWidth="1"/>
    <col min="2" max="2" width="2.7109375" style="10" customWidth="1"/>
    <col min="3" max="3" width="9.57421875" style="10" customWidth="1"/>
    <col min="4" max="4" width="13.7109375" style="10" customWidth="1"/>
    <col min="5" max="5" width="14.140625" style="10" customWidth="1"/>
    <col min="6" max="6" width="9.8515625" style="10" customWidth="1"/>
    <col min="7" max="7" width="13.7109375" style="10" customWidth="1"/>
    <col min="8" max="8" width="14.421875" style="10" customWidth="1"/>
    <col min="9" max="16384" width="9.140625" style="10" customWidth="1"/>
  </cols>
  <sheetData>
    <row r="2" ht="12.75">
      <c r="A2" s="10" t="s">
        <v>651</v>
      </c>
    </row>
    <row r="3" ht="18.75" customHeight="1">
      <c r="A3" s="10" t="s">
        <v>1753</v>
      </c>
    </row>
    <row r="4" ht="18.75" customHeight="1">
      <c r="A4" s="10" t="s">
        <v>1754</v>
      </c>
    </row>
    <row r="5" spans="1:8" ht="18.75" customHeight="1">
      <c r="A5" s="82" t="s">
        <v>1175</v>
      </c>
      <c r="B5" s="82"/>
      <c r="C5" s="82"/>
      <c r="D5" s="82"/>
      <c r="E5" s="82"/>
      <c r="F5" s="82"/>
      <c r="G5" s="82"/>
      <c r="H5" s="82"/>
    </row>
    <row r="6" spans="1:8" ht="18.75" customHeight="1">
      <c r="A6" s="82" t="s">
        <v>1176</v>
      </c>
      <c r="B6" s="82"/>
      <c r="C6" s="82"/>
      <c r="D6" s="82"/>
      <c r="E6" s="82"/>
      <c r="F6" s="82"/>
      <c r="G6" s="82"/>
      <c r="H6" s="82"/>
    </row>
    <row r="7" spans="1:8" ht="18.75" customHeight="1">
      <c r="A7" s="11"/>
      <c r="B7" s="11"/>
      <c r="C7" s="11"/>
      <c r="D7" s="11"/>
      <c r="E7" s="11"/>
      <c r="F7" s="11"/>
      <c r="G7" s="11"/>
      <c r="H7" s="11"/>
    </row>
    <row r="8" ht="0.75" customHeight="1" hidden="1"/>
    <row r="9" spans="1:8" ht="15" customHeight="1">
      <c r="A9" s="563" t="s">
        <v>719</v>
      </c>
      <c r="B9" s="13"/>
      <c r="C9" s="509" t="s">
        <v>706</v>
      </c>
      <c r="D9" s="510"/>
      <c r="E9" s="519"/>
      <c r="F9" s="563" t="s">
        <v>707</v>
      </c>
      <c r="G9" s="563"/>
      <c r="H9" s="563"/>
    </row>
    <row r="10" spans="1:8" ht="36.75" customHeight="1">
      <c r="A10" s="563"/>
      <c r="B10" s="13"/>
      <c r="C10" s="498"/>
      <c r="D10" s="511"/>
      <c r="E10" s="520"/>
      <c r="F10" s="511"/>
      <c r="G10" s="511"/>
      <c r="H10" s="511"/>
    </row>
    <row r="11" spans="1:8" ht="31.5" customHeight="1">
      <c r="A11" s="561" t="s">
        <v>712</v>
      </c>
      <c r="B11" s="13"/>
      <c r="C11" s="545" t="s">
        <v>1384</v>
      </c>
      <c r="D11" s="505" t="s">
        <v>708</v>
      </c>
      <c r="E11" s="505" t="s">
        <v>695</v>
      </c>
      <c r="F11" s="545" t="s">
        <v>1384</v>
      </c>
      <c r="G11" s="505" t="s">
        <v>709</v>
      </c>
      <c r="H11" s="497" t="s">
        <v>710</v>
      </c>
    </row>
    <row r="12" spans="1:8" ht="15" customHeight="1">
      <c r="A12" s="561"/>
      <c r="B12" s="13"/>
      <c r="C12" s="519"/>
      <c r="D12" s="506"/>
      <c r="E12" s="506"/>
      <c r="F12" s="519"/>
      <c r="G12" s="506"/>
      <c r="H12" s="509"/>
    </row>
    <row r="13" spans="1:8" ht="37.5" customHeight="1">
      <c r="A13" s="562"/>
      <c r="B13" s="19"/>
      <c r="C13" s="520"/>
      <c r="D13" s="507"/>
      <c r="E13" s="507"/>
      <c r="F13" s="520"/>
      <c r="G13" s="507"/>
      <c r="H13" s="498"/>
    </row>
    <row r="14" spans="1:8" ht="12" customHeight="1">
      <c r="A14" s="10" t="s">
        <v>711</v>
      </c>
      <c r="B14" s="13" t="s">
        <v>1935</v>
      </c>
      <c r="C14" s="94">
        <v>113</v>
      </c>
      <c r="D14" s="94">
        <v>638445</v>
      </c>
      <c r="E14" s="94">
        <v>115829</v>
      </c>
      <c r="F14" s="94">
        <v>168</v>
      </c>
      <c r="G14" s="94">
        <v>1848062</v>
      </c>
      <c r="H14" s="95">
        <v>328954</v>
      </c>
    </row>
    <row r="15" spans="2:8" ht="12" customHeight="1">
      <c r="B15" s="13" t="s">
        <v>1937</v>
      </c>
      <c r="C15" s="94">
        <v>39</v>
      </c>
      <c r="D15" s="94">
        <v>435958</v>
      </c>
      <c r="E15" s="94">
        <v>77349</v>
      </c>
      <c r="F15" s="94">
        <v>69</v>
      </c>
      <c r="G15" s="94">
        <v>850387</v>
      </c>
      <c r="H15" s="95">
        <v>164082</v>
      </c>
    </row>
    <row r="16" spans="2:8" ht="12" customHeight="1">
      <c r="B16" s="13" t="s">
        <v>1938</v>
      </c>
      <c r="C16" s="94">
        <v>74</v>
      </c>
      <c r="D16" s="94">
        <v>202487</v>
      </c>
      <c r="E16" s="94">
        <v>38480</v>
      </c>
      <c r="F16" s="94">
        <v>99</v>
      </c>
      <c r="G16" s="94">
        <v>997675</v>
      </c>
      <c r="H16" s="95">
        <v>164872</v>
      </c>
    </row>
    <row r="17" spans="2:8" ht="12" customHeight="1">
      <c r="B17" s="13"/>
      <c r="C17" s="94"/>
      <c r="D17" s="94"/>
      <c r="E17" s="94"/>
      <c r="F17" s="94"/>
      <c r="G17" s="94"/>
      <c r="H17" s="95"/>
    </row>
    <row r="18" spans="1:8" ht="12" customHeight="1">
      <c r="A18" s="10" t="s">
        <v>1177</v>
      </c>
      <c r="B18" s="13" t="s">
        <v>1935</v>
      </c>
      <c r="C18" s="94">
        <v>13</v>
      </c>
      <c r="D18" s="94">
        <v>46522</v>
      </c>
      <c r="E18" s="94">
        <v>7682</v>
      </c>
      <c r="F18" s="94">
        <v>6</v>
      </c>
      <c r="G18" s="94">
        <v>64511</v>
      </c>
      <c r="H18" s="95">
        <v>13891</v>
      </c>
    </row>
    <row r="19" spans="2:8" ht="12" customHeight="1">
      <c r="B19" s="13" t="s">
        <v>1937</v>
      </c>
      <c r="C19" s="94">
        <v>3</v>
      </c>
      <c r="D19" s="94">
        <v>28787</v>
      </c>
      <c r="E19" s="94">
        <v>4688</v>
      </c>
      <c r="F19" s="94">
        <v>2</v>
      </c>
      <c r="G19" s="94">
        <v>40322</v>
      </c>
      <c r="H19" s="95">
        <v>10060</v>
      </c>
    </row>
    <row r="20" spans="2:8" ht="12" customHeight="1">
      <c r="B20" s="13" t="s">
        <v>1938</v>
      </c>
      <c r="C20" s="94">
        <v>10</v>
      </c>
      <c r="D20" s="94">
        <v>17735</v>
      </c>
      <c r="E20" s="94">
        <v>2994</v>
      </c>
      <c r="F20" s="94">
        <v>4</v>
      </c>
      <c r="G20" s="94">
        <v>24189</v>
      </c>
      <c r="H20" s="95">
        <v>3831</v>
      </c>
    </row>
    <row r="21" spans="2:8" ht="12" customHeight="1">
      <c r="B21" s="13"/>
      <c r="C21" s="94"/>
      <c r="D21" s="94"/>
      <c r="E21" s="94"/>
      <c r="F21" s="94"/>
      <c r="G21" s="94"/>
      <c r="H21" s="95"/>
    </row>
    <row r="22" spans="1:8" ht="12" customHeight="1">
      <c r="A22" s="10" t="s">
        <v>935</v>
      </c>
      <c r="B22" s="13" t="s">
        <v>1935</v>
      </c>
      <c r="C22" s="94">
        <v>8</v>
      </c>
      <c r="D22" s="94">
        <v>99950</v>
      </c>
      <c r="E22" s="94">
        <v>13244</v>
      </c>
      <c r="F22" s="94">
        <v>10</v>
      </c>
      <c r="G22" s="94">
        <v>123237</v>
      </c>
      <c r="H22" s="95">
        <v>22941</v>
      </c>
    </row>
    <row r="23" spans="2:8" ht="12" customHeight="1">
      <c r="B23" s="13" t="s">
        <v>1937</v>
      </c>
      <c r="C23" s="94">
        <v>3</v>
      </c>
      <c r="D23" s="94">
        <v>68589</v>
      </c>
      <c r="E23" s="94">
        <v>9029</v>
      </c>
      <c r="F23" s="94">
        <v>6</v>
      </c>
      <c r="G23" s="94">
        <v>73622</v>
      </c>
      <c r="H23" s="95">
        <v>14674</v>
      </c>
    </row>
    <row r="24" spans="2:8" ht="12" customHeight="1">
      <c r="B24" s="13" t="s">
        <v>1938</v>
      </c>
      <c r="C24" s="94">
        <v>5</v>
      </c>
      <c r="D24" s="94">
        <v>31361</v>
      </c>
      <c r="E24" s="94">
        <v>4215</v>
      </c>
      <c r="F24" s="94">
        <v>4</v>
      </c>
      <c r="G24" s="94">
        <v>49615</v>
      </c>
      <c r="H24" s="95">
        <v>8267</v>
      </c>
    </row>
    <row r="25" spans="2:8" ht="12" customHeight="1">
      <c r="B25" s="13"/>
      <c r="C25" s="94"/>
      <c r="D25" s="94"/>
      <c r="E25" s="94"/>
      <c r="F25" s="94"/>
      <c r="G25" s="94"/>
      <c r="H25" s="95"/>
    </row>
    <row r="26" spans="1:8" ht="12" customHeight="1">
      <c r="A26" s="10" t="s">
        <v>1178</v>
      </c>
      <c r="B26" s="13" t="s">
        <v>1935</v>
      </c>
      <c r="C26" s="94">
        <v>3</v>
      </c>
      <c r="D26" s="94">
        <v>23195</v>
      </c>
      <c r="E26" s="94">
        <v>5403</v>
      </c>
      <c r="F26" s="94">
        <v>6</v>
      </c>
      <c r="G26" s="94">
        <v>105195</v>
      </c>
      <c r="H26" s="95">
        <v>18854</v>
      </c>
    </row>
    <row r="27" spans="2:8" ht="12" customHeight="1">
      <c r="B27" s="13" t="s">
        <v>1937</v>
      </c>
      <c r="C27" s="94" t="s">
        <v>536</v>
      </c>
      <c r="D27" s="94">
        <v>2081</v>
      </c>
      <c r="E27" s="94">
        <v>258</v>
      </c>
      <c r="F27" s="94">
        <v>4</v>
      </c>
      <c r="G27" s="94">
        <v>71450</v>
      </c>
      <c r="H27" s="95">
        <v>11908</v>
      </c>
    </row>
    <row r="28" spans="2:8" ht="12" customHeight="1">
      <c r="B28" s="13" t="s">
        <v>1938</v>
      </c>
      <c r="C28" s="94">
        <v>3</v>
      </c>
      <c r="D28" s="94">
        <v>21114</v>
      </c>
      <c r="E28" s="94">
        <v>5145</v>
      </c>
      <c r="F28" s="94">
        <v>2</v>
      </c>
      <c r="G28" s="94">
        <v>33745</v>
      </c>
      <c r="H28" s="95">
        <v>6946</v>
      </c>
    </row>
    <row r="29" spans="2:8" ht="12" customHeight="1">
      <c r="B29" s="13"/>
      <c r="C29" s="94"/>
      <c r="D29" s="94"/>
      <c r="E29" s="94"/>
      <c r="F29" s="94"/>
      <c r="G29" s="94"/>
      <c r="H29" s="95"/>
    </row>
    <row r="30" spans="1:8" ht="12" customHeight="1">
      <c r="A30" s="10" t="s">
        <v>1179</v>
      </c>
      <c r="B30" s="13" t="s">
        <v>1935</v>
      </c>
      <c r="C30" s="94">
        <v>5</v>
      </c>
      <c r="D30" s="94">
        <v>17447</v>
      </c>
      <c r="E30" s="94">
        <v>3210</v>
      </c>
      <c r="F30" s="94">
        <v>1</v>
      </c>
      <c r="G30" s="94">
        <v>2183</v>
      </c>
      <c r="H30" s="95">
        <v>715</v>
      </c>
    </row>
    <row r="31" spans="2:8" ht="12" customHeight="1">
      <c r="B31" s="13" t="s">
        <v>1937</v>
      </c>
      <c r="C31" s="94">
        <v>1</v>
      </c>
      <c r="D31" s="94">
        <v>12016</v>
      </c>
      <c r="E31" s="94">
        <v>2097</v>
      </c>
      <c r="F31" s="94">
        <v>1</v>
      </c>
      <c r="G31" s="94">
        <v>1966</v>
      </c>
      <c r="H31" s="95">
        <v>672</v>
      </c>
    </row>
    <row r="32" spans="2:8" ht="12" customHeight="1">
      <c r="B32" s="13" t="s">
        <v>1938</v>
      </c>
      <c r="C32" s="94">
        <v>4</v>
      </c>
      <c r="D32" s="94">
        <v>5431</v>
      </c>
      <c r="E32" s="94">
        <v>1113</v>
      </c>
      <c r="F32" s="94" t="s">
        <v>536</v>
      </c>
      <c r="G32" s="94">
        <v>217</v>
      </c>
      <c r="H32" s="95">
        <v>43</v>
      </c>
    </row>
    <row r="33" spans="2:8" ht="12" customHeight="1">
      <c r="B33" s="13"/>
      <c r="C33" s="94"/>
      <c r="D33" s="94"/>
      <c r="E33" s="94"/>
      <c r="F33" s="94"/>
      <c r="G33" s="94"/>
      <c r="H33" s="95"/>
    </row>
    <row r="34" spans="1:8" ht="12" customHeight="1">
      <c r="A34" s="10" t="s">
        <v>1741</v>
      </c>
      <c r="B34" s="13" t="s">
        <v>1935</v>
      </c>
      <c r="C34" s="94">
        <v>5</v>
      </c>
      <c r="D34" s="94">
        <v>10764</v>
      </c>
      <c r="E34" s="94">
        <v>2216</v>
      </c>
      <c r="F34" s="94">
        <v>8</v>
      </c>
      <c r="G34" s="94">
        <v>44231</v>
      </c>
      <c r="H34" s="95">
        <v>8989</v>
      </c>
    </row>
    <row r="35" spans="2:8" ht="12" customHeight="1">
      <c r="B35" s="13" t="s">
        <v>1937</v>
      </c>
      <c r="C35" s="94">
        <v>2</v>
      </c>
      <c r="D35" s="94">
        <v>2061</v>
      </c>
      <c r="E35" s="94">
        <v>480</v>
      </c>
      <c r="F35" s="94">
        <v>3</v>
      </c>
      <c r="G35" s="94">
        <v>24844</v>
      </c>
      <c r="H35" s="95">
        <v>5320</v>
      </c>
    </row>
    <row r="36" spans="2:8" ht="12" customHeight="1">
      <c r="B36" s="13" t="s">
        <v>1938</v>
      </c>
      <c r="C36" s="94">
        <v>3</v>
      </c>
      <c r="D36" s="94">
        <v>8703</v>
      </c>
      <c r="E36" s="94">
        <v>1736</v>
      </c>
      <c r="F36" s="94">
        <v>5</v>
      </c>
      <c r="G36" s="94">
        <v>19387</v>
      </c>
      <c r="H36" s="95">
        <v>3669</v>
      </c>
    </row>
    <row r="37" spans="2:8" ht="12" customHeight="1">
      <c r="B37" s="13"/>
      <c r="C37" s="94"/>
      <c r="D37" s="94"/>
      <c r="E37" s="94"/>
      <c r="F37" s="94"/>
      <c r="G37" s="94"/>
      <c r="H37" s="95"/>
    </row>
    <row r="38" spans="1:8" ht="12" customHeight="1">
      <c r="A38" s="10" t="s">
        <v>1180</v>
      </c>
      <c r="B38" s="13" t="s">
        <v>1935</v>
      </c>
      <c r="C38" s="94">
        <v>7</v>
      </c>
      <c r="D38" s="94">
        <v>61456</v>
      </c>
      <c r="E38" s="94">
        <v>11459</v>
      </c>
      <c r="F38" s="94">
        <v>34</v>
      </c>
      <c r="G38" s="94">
        <v>295963</v>
      </c>
      <c r="H38" s="95">
        <v>51505</v>
      </c>
    </row>
    <row r="39" spans="2:8" ht="12" customHeight="1">
      <c r="B39" s="13" t="s">
        <v>1937</v>
      </c>
      <c r="C39" s="94">
        <v>4</v>
      </c>
      <c r="D39" s="94">
        <v>53993</v>
      </c>
      <c r="E39" s="94">
        <v>10005</v>
      </c>
      <c r="F39" s="94">
        <v>11</v>
      </c>
      <c r="G39" s="94">
        <v>95260</v>
      </c>
      <c r="H39" s="95">
        <v>18274</v>
      </c>
    </row>
    <row r="40" spans="2:8" ht="12" customHeight="1">
      <c r="B40" s="13" t="s">
        <v>1938</v>
      </c>
      <c r="C40" s="94">
        <v>3</v>
      </c>
      <c r="D40" s="94">
        <v>7463</v>
      </c>
      <c r="E40" s="94">
        <v>1454</v>
      </c>
      <c r="F40" s="94">
        <v>23</v>
      </c>
      <c r="G40" s="94">
        <v>200703</v>
      </c>
      <c r="H40" s="95">
        <v>33231</v>
      </c>
    </row>
    <row r="41" spans="2:8" ht="12" customHeight="1">
      <c r="B41" s="13"/>
      <c r="C41" s="94"/>
      <c r="D41" s="94"/>
      <c r="E41" s="94"/>
      <c r="F41" s="94"/>
      <c r="G41" s="94"/>
      <c r="H41" s="95"/>
    </row>
    <row r="42" spans="1:8" ht="12" customHeight="1">
      <c r="A42" s="10" t="s">
        <v>1181</v>
      </c>
      <c r="B42" s="13" t="s">
        <v>1935</v>
      </c>
      <c r="C42" s="94">
        <v>8</v>
      </c>
      <c r="D42" s="94">
        <v>85065</v>
      </c>
      <c r="E42" s="94">
        <v>11803</v>
      </c>
      <c r="F42" s="94">
        <v>29</v>
      </c>
      <c r="G42" s="94">
        <v>321086</v>
      </c>
      <c r="H42" s="95">
        <v>59652</v>
      </c>
    </row>
    <row r="43" spans="2:8" ht="12" customHeight="1">
      <c r="B43" s="13" t="s">
        <v>1937</v>
      </c>
      <c r="C43" s="94">
        <v>3</v>
      </c>
      <c r="D43" s="94">
        <v>58206</v>
      </c>
      <c r="E43" s="94">
        <v>6982</v>
      </c>
      <c r="F43" s="94">
        <v>19</v>
      </c>
      <c r="G43" s="94">
        <v>157462</v>
      </c>
      <c r="H43" s="95">
        <v>34424</v>
      </c>
    </row>
    <row r="44" spans="2:8" ht="12" customHeight="1">
      <c r="B44" s="13" t="s">
        <v>1938</v>
      </c>
      <c r="C44" s="94">
        <v>5</v>
      </c>
      <c r="D44" s="94">
        <v>26859</v>
      </c>
      <c r="E44" s="94">
        <v>4821</v>
      </c>
      <c r="F44" s="94">
        <v>10</v>
      </c>
      <c r="G44" s="94">
        <v>163624</v>
      </c>
      <c r="H44" s="95">
        <v>25228</v>
      </c>
    </row>
    <row r="45" spans="2:8" ht="12" customHeight="1">
      <c r="B45" s="13"/>
      <c r="C45" s="94"/>
      <c r="D45" s="94"/>
      <c r="E45" s="94"/>
      <c r="F45" s="94"/>
      <c r="G45" s="94"/>
      <c r="H45" s="98"/>
    </row>
    <row r="46" spans="1:8" ht="12" customHeight="1">
      <c r="A46" s="10" t="s">
        <v>1182</v>
      </c>
      <c r="B46" s="13" t="s">
        <v>1935</v>
      </c>
      <c r="C46" s="94">
        <v>6</v>
      </c>
      <c r="D46" s="94">
        <v>30438</v>
      </c>
      <c r="E46" s="94">
        <v>7074</v>
      </c>
      <c r="F46" s="94" t="s">
        <v>536</v>
      </c>
      <c r="G46" s="94">
        <v>3511</v>
      </c>
      <c r="H46" s="95">
        <v>615</v>
      </c>
    </row>
    <row r="47" spans="2:8" ht="12" customHeight="1">
      <c r="B47" s="13" t="s">
        <v>1937</v>
      </c>
      <c r="C47" s="94">
        <v>2</v>
      </c>
      <c r="D47" s="94">
        <v>21581</v>
      </c>
      <c r="E47" s="94">
        <v>5337</v>
      </c>
      <c r="F47" s="94" t="s">
        <v>536</v>
      </c>
      <c r="G47" s="94" t="s">
        <v>536</v>
      </c>
      <c r="H47" s="95" t="s">
        <v>536</v>
      </c>
    </row>
    <row r="48" spans="2:8" ht="12" customHeight="1">
      <c r="B48" s="13" t="s">
        <v>1938</v>
      </c>
      <c r="C48" s="94">
        <v>4</v>
      </c>
      <c r="D48" s="94">
        <v>8857</v>
      </c>
      <c r="E48" s="94">
        <v>1737</v>
      </c>
      <c r="F48" s="94" t="s">
        <v>536</v>
      </c>
      <c r="G48" s="94">
        <v>3511</v>
      </c>
      <c r="H48" s="95">
        <v>615</v>
      </c>
    </row>
    <row r="49" spans="2:8" ht="12" customHeight="1">
      <c r="B49" s="13"/>
      <c r="C49" s="94"/>
      <c r="D49" s="94"/>
      <c r="E49" s="94"/>
      <c r="F49" s="94"/>
      <c r="G49" s="94"/>
      <c r="H49" s="95"/>
    </row>
    <row r="50" spans="1:8" ht="12" customHeight="1">
      <c r="A50" s="10" t="s">
        <v>1183</v>
      </c>
      <c r="B50" s="13" t="s">
        <v>1935</v>
      </c>
      <c r="C50" s="94">
        <v>8</v>
      </c>
      <c r="D50" s="94">
        <v>28310</v>
      </c>
      <c r="E50" s="94">
        <v>5532</v>
      </c>
      <c r="F50" s="94">
        <v>16</v>
      </c>
      <c r="G50" s="94">
        <v>211410</v>
      </c>
      <c r="H50" s="95">
        <v>33753</v>
      </c>
    </row>
    <row r="51" spans="2:8" ht="12" customHeight="1">
      <c r="B51" s="13" t="s">
        <v>1937</v>
      </c>
      <c r="C51" s="94">
        <v>3</v>
      </c>
      <c r="D51" s="94">
        <v>9083</v>
      </c>
      <c r="E51" s="94">
        <v>2072</v>
      </c>
      <c r="F51" s="94">
        <v>2</v>
      </c>
      <c r="G51" s="94">
        <v>38742</v>
      </c>
      <c r="H51" s="95">
        <v>5805</v>
      </c>
    </row>
    <row r="52" spans="2:8" ht="12" customHeight="1">
      <c r="B52" s="13" t="s">
        <v>1938</v>
      </c>
      <c r="C52" s="94">
        <v>5</v>
      </c>
      <c r="D52" s="94">
        <v>19227</v>
      </c>
      <c r="E52" s="94">
        <v>3460</v>
      </c>
      <c r="F52" s="94">
        <v>14</v>
      </c>
      <c r="G52" s="94">
        <v>172668</v>
      </c>
      <c r="H52" s="95">
        <v>27948</v>
      </c>
    </row>
    <row r="53" spans="2:8" ht="12" customHeight="1">
      <c r="B53" s="13"/>
      <c r="C53" s="94"/>
      <c r="D53" s="94"/>
      <c r="E53" s="94"/>
      <c r="F53" s="94"/>
      <c r="G53" s="94"/>
      <c r="H53" s="95"/>
    </row>
    <row r="54" spans="1:8" ht="12" customHeight="1">
      <c r="A54" s="10" t="s">
        <v>972</v>
      </c>
      <c r="B54" s="13" t="s">
        <v>1935</v>
      </c>
      <c r="C54" s="94">
        <v>2</v>
      </c>
      <c r="D54" s="94">
        <v>1174</v>
      </c>
      <c r="E54" s="94">
        <v>205</v>
      </c>
      <c r="F54" s="94">
        <v>8</v>
      </c>
      <c r="G54" s="94">
        <v>67749</v>
      </c>
      <c r="H54" s="95">
        <v>10408</v>
      </c>
    </row>
    <row r="55" spans="2:8" ht="12" customHeight="1">
      <c r="B55" s="13" t="s">
        <v>1937</v>
      </c>
      <c r="C55" s="94" t="s">
        <v>536</v>
      </c>
      <c r="D55" s="94" t="s">
        <v>536</v>
      </c>
      <c r="E55" s="94" t="s">
        <v>536</v>
      </c>
      <c r="F55" s="94">
        <v>3</v>
      </c>
      <c r="G55" s="94">
        <v>11811</v>
      </c>
      <c r="H55" s="95">
        <v>2856</v>
      </c>
    </row>
    <row r="56" spans="2:8" ht="12" customHeight="1">
      <c r="B56" s="13" t="s">
        <v>1938</v>
      </c>
      <c r="C56" s="94">
        <v>2</v>
      </c>
      <c r="D56" s="94">
        <v>1174</v>
      </c>
      <c r="E56" s="94">
        <v>205</v>
      </c>
      <c r="F56" s="94">
        <v>5</v>
      </c>
      <c r="G56" s="94">
        <v>55938</v>
      </c>
      <c r="H56" s="95">
        <v>7552</v>
      </c>
    </row>
    <row r="57" spans="2:8" ht="12" customHeight="1">
      <c r="B57" s="13"/>
      <c r="C57" s="94"/>
      <c r="D57" s="94"/>
      <c r="E57" s="94"/>
      <c r="F57" s="94"/>
      <c r="G57" s="94"/>
      <c r="H57" s="95"/>
    </row>
    <row r="58" spans="1:8" ht="12" customHeight="1">
      <c r="A58" s="10" t="s">
        <v>1184</v>
      </c>
      <c r="B58" s="13" t="s">
        <v>1935</v>
      </c>
      <c r="C58" s="94">
        <v>6</v>
      </c>
      <c r="D58" s="94">
        <v>33877</v>
      </c>
      <c r="E58" s="94">
        <v>6048</v>
      </c>
      <c r="F58" s="94">
        <v>7</v>
      </c>
      <c r="G58" s="94">
        <v>133490</v>
      </c>
      <c r="H58" s="95">
        <v>22272</v>
      </c>
    </row>
    <row r="59" spans="2:8" ht="12" customHeight="1">
      <c r="B59" s="13" t="s">
        <v>1937</v>
      </c>
      <c r="C59" s="94">
        <v>2</v>
      </c>
      <c r="D59" s="94">
        <v>29312</v>
      </c>
      <c r="E59" s="94">
        <v>5122</v>
      </c>
      <c r="F59" s="94">
        <v>4</v>
      </c>
      <c r="G59" s="94">
        <v>115426</v>
      </c>
      <c r="H59" s="95">
        <v>19095</v>
      </c>
    </row>
    <row r="60" spans="2:8" ht="12" customHeight="1">
      <c r="B60" s="13" t="s">
        <v>1938</v>
      </c>
      <c r="C60" s="94">
        <v>4</v>
      </c>
      <c r="D60" s="94">
        <v>4565</v>
      </c>
      <c r="E60" s="94">
        <v>926</v>
      </c>
      <c r="F60" s="94">
        <v>3</v>
      </c>
      <c r="G60" s="94">
        <v>18064</v>
      </c>
      <c r="H60" s="95">
        <v>3177</v>
      </c>
    </row>
    <row r="61" spans="2:8" ht="12" customHeight="1">
      <c r="B61" s="13"/>
      <c r="C61" s="94"/>
      <c r="D61" s="94"/>
      <c r="E61" s="94"/>
      <c r="F61" s="94"/>
      <c r="G61" s="94"/>
      <c r="H61" s="95"/>
    </row>
    <row r="62" spans="1:8" ht="12" customHeight="1">
      <c r="A62" s="10" t="s">
        <v>1185</v>
      </c>
      <c r="B62" s="13" t="s">
        <v>1935</v>
      </c>
      <c r="C62" s="94">
        <v>16</v>
      </c>
      <c r="D62" s="94">
        <v>43677</v>
      </c>
      <c r="E62" s="94">
        <v>9608</v>
      </c>
      <c r="F62" s="94">
        <v>7</v>
      </c>
      <c r="G62" s="94">
        <v>127880</v>
      </c>
      <c r="H62" s="95">
        <v>23079</v>
      </c>
    </row>
    <row r="63" spans="2:8" ht="12" customHeight="1">
      <c r="B63" s="13" t="s">
        <v>1937</v>
      </c>
      <c r="C63" s="94">
        <v>7</v>
      </c>
      <c r="D63" s="94">
        <v>31696</v>
      </c>
      <c r="E63" s="94">
        <v>6705</v>
      </c>
      <c r="F63" s="94">
        <v>4</v>
      </c>
      <c r="G63" s="94">
        <v>99016</v>
      </c>
      <c r="H63" s="95">
        <v>17674</v>
      </c>
    </row>
    <row r="64" spans="2:8" ht="12" customHeight="1">
      <c r="B64" s="13" t="s">
        <v>1938</v>
      </c>
      <c r="C64" s="94">
        <v>9</v>
      </c>
      <c r="D64" s="94">
        <v>11981</v>
      </c>
      <c r="E64" s="94">
        <v>2903</v>
      </c>
      <c r="F64" s="94">
        <v>3</v>
      </c>
      <c r="G64" s="94">
        <v>28864</v>
      </c>
      <c r="H64" s="95">
        <v>5405</v>
      </c>
    </row>
    <row r="65" spans="2:8" ht="12" customHeight="1">
      <c r="B65" s="13"/>
      <c r="C65" s="94"/>
      <c r="D65" s="94"/>
      <c r="E65" s="94"/>
      <c r="F65" s="94"/>
      <c r="G65" s="94"/>
      <c r="H65" s="95"/>
    </row>
    <row r="66" spans="1:8" ht="12" customHeight="1">
      <c r="A66" s="10" t="s">
        <v>1186</v>
      </c>
      <c r="B66" s="13" t="s">
        <v>1935</v>
      </c>
      <c r="C66" s="94">
        <v>4</v>
      </c>
      <c r="D66" s="94">
        <v>15183</v>
      </c>
      <c r="E66" s="94">
        <v>2493</v>
      </c>
      <c r="F66" s="94">
        <v>5</v>
      </c>
      <c r="G66" s="94">
        <v>40000</v>
      </c>
      <c r="H66" s="95">
        <v>6469</v>
      </c>
    </row>
    <row r="67" spans="2:8" ht="12" customHeight="1">
      <c r="B67" s="13" t="s">
        <v>1937</v>
      </c>
      <c r="C67" s="94">
        <v>1</v>
      </c>
      <c r="D67" s="94">
        <v>7248</v>
      </c>
      <c r="E67" s="94">
        <v>981</v>
      </c>
      <c r="F67" s="94">
        <v>2</v>
      </c>
      <c r="G67" s="94">
        <v>13528</v>
      </c>
      <c r="H67" s="95">
        <v>1341</v>
      </c>
    </row>
    <row r="68" spans="2:8" ht="12" customHeight="1">
      <c r="B68" s="13" t="s">
        <v>1938</v>
      </c>
      <c r="C68" s="94">
        <v>3</v>
      </c>
      <c r="D68" s="94">
        <v>7935</v>
      </c>
      <c r="E68" s="94">
        <v>1512</v>
      </c>
      <c r="F68" s="94">
        <v>3</v>
      </c>
      <c r="G68" s="94">
        <v>26472</v>
      </c>
      <c r="H68" s="95">
        <v>5128</v>
      </c>
    </row>
    <row r="69" spans="2:8" ht="12" customHeight="1">
      <c r="B69" s="13"/>
      <c r="C69" s="94"/>
      <c r="D69" s="94"/>
      <c r="E69" s="94"/>
      <c r="F69" s="94"/>
      <c r="G69" s="94"/>
      <c r="H69" s="95"/>
    </row>
    <row r="70" spans="1:8" ht="12" customHeight="1">
      <c r="A70" s="10" t="s">
        <v>1187</v>
      </c>
      <c r="B70" s="13" t="s">
        <v>1935</v>
      </c>
      <c r="C70" s="94">
        <v>8</v>
      </c>
      <c r="D70" s="94">
        <v>69780</v>
      </c>
      <c r="E70" s="94">
        <v>18099</v>
      </c>
      <c r="F70" s="94">
        <v>1</v>
      </c>
      <c r="G70" s="94">
        <v>33390</v>
      </c>
      <c r="H70" s="95">
        <v>5893</v>
      </c>
    </row>
    <row r="71" spans="2:8" ht="12" customHeight="1">
      <c r="B71" s="13" t="s">
        <v>1937</v>
      </c>
      <c r="C71" s="94">
        <v>5</v>
      </c>
      <c r="D71" s="94">
        <v>66030</v>
      </c>
      <c r="E71" s="94">
        <v>17312</v>
      </c>
      <c r="F71" s="94" t="s">
        <v>536</v>
      </c>
      <c r="G71" s="94">
        <v>6281</v>
      </c>
      <c r="H71" s="95">
        <v>1291</v>
      </c>
    </row>
    <row r="72" spans="2:8" ht="12" customHeight="1">
      <c r="B72" s="13" t="s">
        <v>1938</v>
      </c>
      <c r="C72" s="94">
        <v>3</v>
      </c>
      <c r="D72" s="94">
        <v>3750</v>
      </c>
      <c r="E72" s="94">
        <v>787</v>
      </c>
      <c r="F72" s="94">
        <v>1</v>
      </c>
      <c r="G72" s="94">
        <v>27109</v>
      </c>
      <c r="H72" s="95">
        <v>4602</v>
      </c>
    </row>
    <row r="73" spans="2:8" ht="12" customHeight="1">
      <c r="B73" s="13"/>
      <c r="C73" s="94"/>
      <c r="D73" s="94"/>
      <c r="E73" s="94"/>
      <c r="F73" s="94"/>
      <c r="G73" s="94"/>
      <c r="H73" s="95"/>
    </row>
    <row r="74" spans="1:8" ht="12" customHeight="1">
      <c r="A74" s="10" t="s">
        <v>1188</v>
      </c>
      <c r="B74" s="13" t="s">
        <v>1935</v>
      </c>
      <c r="C74" s="94">
        <v>9</v>
      </c>
      <c r="D74" s="94">
        <v>68455</v>
      </c>
      <c r="E74" s="94">
        <v>10958</v>
      </c>
      <c r="F74" s="94">
        <v>23</v>
      </c>
      <c r="G74" s="94">
        <v>227210</v>
      </c>
      <c r="H74" s="95">
        <v>39801</v>
      </c>
    </row>
    <row r="75" spans="2:8" ht="12" customHeight="1">
      <c r="B75" s="13" t="s">
        <v>1937</v>
      </c>
      <c r="C75" s="94">
        <v>3</v>
      </c>
      <c r="D75" s="94">
        <v>44720</v>
      </c>
      <c r="E75" s="94">
        <v>6094</v>
      </c>
      <c r="F75" s="94">
        <v>6</v>
      </c>
      <c r="G75" s="94">
        <v>77358</v>
      </c>
      <c r="H75" s="95">
        <v>15257</v>
      </c>
    </row>
    <row r="76" spans="2:8" ht="12" customHeight="1">
      <c r="B76" s="13" t="s">
        <v>1938</v>
      </c>
      <c r="C76" s="94">
        <v>6</v>
      </c>
      <c r="D76" s="94">
        <v>23735</v>
      </c>
      <c r="E76" s="94">
        <v>4864</v>
      </c>
      <c r="F76" s="94">
        <v>17</v>
      </c>
      <c r="G76" s="94">
        <v>149852</v>
      </c>
      <c r="H76" s="95">
        <v>24544</v>
      </c>
    </row>
    <row r="77" spans="2:8" ht="12" customHeight="1">
      <c r="B77" s="13"/>
      <c r="C77" s="94"/>
      <c r="D77" s="94"/>
      <c r="E77" s="94"/>
      <c r="F77" s="94"/>
      <c r="G77" s="94"/>
      <c r="H77" s="95"/>
    </row>
    <row r="78" spans="1:8" ht="12" customHeight="1">
      <c r="A78" s="10" t="s">
        <v>1189</v>
      </c>
      <c r="B78" s="13" t="s">
        <v>1935</v>
      </c>
      <c r="C78" s="94">
        <v>5</v>
      </c>
      <c r="D78" s="94">
        <v>3152</v>
      </c>
      <c r="E78" s="94">
        <v>795</v>
      </c>
      <c r="F78" s="94">
        <v>7</v>
      </c>
      <c r="G78" s="94">
        <v>47016</v>
      </c>
      <c r="H78" s="95">
        <v>10117</v>
      </c>
    </row>
    <row r="79" spans="2:8" ht="12" customHeight="1">
      <c r="B79" s="13" t="s">
        <v>1937</v>
      </c>
      <c r="C79" s="94" t="s">
        <v>536</v>
      </c>
      <c r="D79" s="94">
        <v>555</v>
      </c>
      <c r="E79" s="94">
        <v>187</v>
      </c>
      <c r="F79" s="94">
        <v>2</v>
      </c>
      <c r="G79" s="94">
        <v>23299</v>
      </c>
      <c r="H79" s="95">
        <v>5431</v>
      </c>
    </row>
    <row r="80" spans="2:8" ht="12" customHeight="1">
      <c r="B80" s="13" t="s">
        <v>1938</v>
      </c>
      <c r="C80" s="94">
        <v>5</v>
      </c>
      <c r="D80" s="94">
        <v>2597</v>
      </c>
      <c r="E80" s="94">
        <v>608</v>
      </c>
      <c r="F80" s="94">
        <v>5</v>
      </c>
      <c r="G80" s="94">
        <v>23717</v>
      </c>
      <c r="H80" s="95">
        <v>4686</v>
      </c>
    </row>
    <row r="81" ht="12" customHeight="1">
      <c r="B81" s="13"/>
    </row>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sheetData>
  <mergeCells count="10">
    <mergeCell ref="A9:A10"/>
    <mergeCell ref="A11:A13"/>
    <mergeCell ref="C11:C13"/>
    <mergeCell ref="D11:D13"/>
    <mergeCell ref="C9:E10"/>
    <mergeCell ref="F9:H10"/>
    <mergeCell ref="E11:E13"/>
    <mergeCell ref="F11:F13"/>
    <mergeCell ref="G11:G13"/>
    <mergeCell ref="H11:H13"/>
  </mergeCells>
  <printOptions horizontalCentered="1" verticalCentered="1"/>
  <pageMargins left="0.984251968503937" right="0.7874015748031497" top="0.7874015748031497" bottom="0.5905511811023623" header="0.5118110236220472" footer="0.5118110236220472"/>
  <pageSetup horizontalDpi="600" verticalDpi="600" orientation="portrait" paperSize="9" scale="65" r:id="rId1"/>
</worksheet>
</file>

<file path=xl/worksheets/sheet42.xml><?xml version="1.0" encoding="utf-8"?>
<worksheet xmlns="http://schemas.openxmlformats.org/spreadsheetml/2006/main" xmlns:r="http://schemas.openxmlformats.org/officeDocument/2006/relationships">
  <dimension ref="A2:H78"/>
  <sheetViews>
    <sheetView showGridLines="0" workbookViewId="0" topLeftCell="A1">
      <selection activeCell="H14" sqref="H14"/>
    </sheetView>
  </sheetViews>
  <sheetFormatPr defaultColWidth="9.140625" defaultRowHeight="12.75"/>
  <cols>
    <col min="1" max="1" width="21.8515625" style="10" customWidth="1"/>
    <col min="2" max="2" width="2.57421875" style="10" customWidth="1"/>
    <col min="3" max="3" width="8.421875" style="10" customWidth="1"/>
    <col min="4" max="4" width="13.7109375" style="10" customWidth="1"/>
    <col min="5" max="5" width="13.8515625" style="10" customWidth="1"/>
    <col min="6" max="6" width="10.140625" style="10" customWidth="1"/>
    <col min="7" max="7" width="13.7109375" style="10" customWidth="1"/>
    <col min="8" max="8" width="14.00390625" style="10" customWidth="1"/>
    <col min="9" max="16384" width="9.140625" style="10" customWidth="1"/>
  </cols>
  <sheetData>
    <row r="2" ht="12.75">
      <c r="A2" s="10" t="s">
        <v>652</v>
      </c>
    </row>
    <row r="3" ht="18.75" customHeight="1">
      <c r="A3" s="10" t="s">
        <v>1190</v>
      </c>
    </row>
    <row r="4" spans="1:8" ht="18.75" customHeight="1">
      <c r="A4" s="82" t="s">
        <v>1191</v>
      </c>
      <c r="B4" s="82"/>
      <c r="C4" s="82"/>
      <c r="D4" s="82"/>
      <c r="E4" s="82"/>
      <c r="F4" s="82"/>
      <c r="G4" s="82"/>
      <c r="H4" s="82"/>
    </row>
    <row r="5" spans="1:8" ht="18.75" customHeight="1">
      <c r="A5" s="101" t="s">
        <v>1192</v>
      </c>
      <c r="B5" s="101"/>
      <c r="C5" s="101"/>
      <c r="D5" s="101"/>
      <c r="E5" s="101"/>
      <c r="F5" s="101"/>
      <c r="G5" s="101"/>
      <c r="H5" s="101"/>
    </row>
    <row r="6" spans="1:8" ht="12.75">
      <c r="A6" s="563" t="s">
        <v>719</v>
      </c>
      <c r="B6" s="18"/>
      <c r="C6" s="497" t="s">
        <v>701</v>
      </c>
      <c r="D6" s="508"/>
      <c r="E6" s="545"/>
      <c r="F6" s="563" t="s">
        <v>735</v>
      </c>
      <c r="G6" s="563"/>
      <c r="H6" s="563"/>
    </row>
    <row r="7" spans="1:8" ht="30" customHeight="1">
      <c r="A7" s="563"/>
      <c r="B7" s="13"/>
      <c r="C7" s="498"/>
      <c r="D7" s="511"/>
      <c r="E7" s="520"/>
      <c r="F7" s="511"/>
      <c r="G7" s="511"/>
      <c r="H7" s="511"/>
    </row>
    <row r="8" spans="1:8" ht="48" customHeight="1">
      <c r="A8" s="561" t="s">
        <v>700</v>
      </c>
      <c r="B8" s="13"/>
      <c r="C8" s="545" t="s">
        <v>1384</v>
      </c>
      <c r="D8" s="505" t="s">
        <v>702</v>
      </c>
      <c r="E8" s="505" t="s">
        <v>703</v>
      </c>
      <c r="F8" s="545" t="s">
        <v>1384</v>
      </c>
      <c r="G8" s="505" t="s">
        <v>704</v>
      </c>
      <c r="H8" s="497" t="s">
        <v>695</v>
      </c>
    </row>
    <row r="9" spans="1:8" ht="15.75" customHeight="1">
      <c r="A9" s="561"/>
      <c r="B9" s="13"/>
      <c r="C9" s="519"/>
      <c r="D9" s="506"/>
      <c r="E9" s="506"/>
      <c r="F9" s="519"/>
      <c r="G9" s="506"/>
      <c r="H9" s="509"/>
    </row>
    <row r="10" spans="1:8" ht="19.5" customHeight="1">
      <c r="A10" s="562"/>
      <c r="B10" s="19"/>
      <c r="C10" s="520"/>
      <c r="D10" s="507"/>
      <c r="E10" s="507"/>
      <c r="F10" s="520"/>
      <c r="G10" s="507"/>
      <c r="H10" s="498"/>
    </row>
    <row r="11" spans="1:8" ht="12" customHeight="1">
      <c r="A11" s="10" t="s">
        <v>705</v>
      </c>
      <c r="B11" s="13" t="s">
        <v>1935</v>
      </c>
      <c r="C11" s="94">
        <v>167</v>
      </c>
      <c r="D11" s="94">
        <v>658739</v>
      </c>
      <c r="E11" s="94">
        <v>138639</v>
      </c>
      <c r="F11" s="94">
        <v>207</v>
      </c>
      <c r="G11" s="94">
        <v>1960050</v>
      </c>
      <c r="H11" s="95">
        <v>280831</v>
      </c>
    </row>
    <row r="12" spans="2:8" ht="12" customHeight="1">
      <c r="B12" s="13" t="s">
        <v>1937</v>
      </c>
      <c r="C12" s="94">
        <v>109</v>
      </c>
      <c r="D12" s="94">
        <v>467422</v>
      </c>
      <c r="E12" s="94">
        <v>101152</v>
      </c>
      <c r="F12" s="94">
        <v>98</v>
      </c>
      <c r="G12" s="94">
        <v>1185502</v>
      </c>
      <c r="H12" s="95">
        <v>169186</v>
      </c>
    </row>
    <row r="13" spans="2:8" ht="12" customHeight="1">
      <c r="B13" s="13" t="s">
        <v>1938</v>
      </c>
      <c r="C13" s="94">
        <v>58</v>
      </c>
      <c r="D13" s="94">
        <v>191317</v>
      </c>
      <c r="E13" s="94">
        <v>37487</v>
      </c>
      <c r="F13" s="94">
        <v>109</v>
      </c>
      <c r="G13" s="94">
        <v>774548</v>
      </c>
      <c r="H13" s="95">
        <v>111645</v>
      </c>
    </row>
    <row r="14" spans="2:8" ht="12" customHeight="1">
      <c r="B14" s="13"/>
      <c r="C14" s="94"/>
      <c r="D14" s="94"/>
      <c r="E14" s="94"/>
      <c r="F14" s="94"/>
      <c r="G14" s="94"/>
      <c r="H14" s="95"/>
    </row>
    <row r="15" spans="1:8" ht="12" customHeight="1">
      <c r="A15" s="10" t="s">
        <v>1193</v>
      </c>
      <c r="B15" s="13" t="s">
        <v>1935</v>
      </c>
      <c r="C15" s="94">
        <v>17</v>
      </c>
      <c r="D15" s="94">
        <v>82671</v>
      </c>
      <c r="E15" s="94">
        <v>14857</v>
      </c>
      <c r="F15" s="94">
        <v>14</v>
      </c>
      <c r="G15" s="94">
        <v>99740</v>
      </c>
      <c r="H15" s="95">
        <v>20545</v>
      </c>
    </row>
    <row r="16" spans="2:8" ht="12" customHeight="1">
      <c r="B16" s="13" t="s">
        <v>1937</v>
      </c>
      <c r="C16" s="94">
        <v>11</v>
      </c>
      <c r="D16" s="94">
        <v>58878</v>
      </c>
      <c r="E16" s="94">
        <v>10243</v>
      </c>
      <c r="F16" s="94">
        <v>11</v>
      </c>
      <c r="G16" s="94">
        <v>83728</v>
      </c>
      <c r="H16" s="95">
        <v>18345</v>
      </c>
    </row>
    <row r="17" spans="2:8" ht="12" customHeight="1">
      <c r="B17" s="13" t="s">
        <v>1938</v>
      </c>
      <c r="C17" s="94">
        <v>6</v>
      </c>
      <c r="D17" s="94">
        <v>23793</v>
      </c>
      <c r="E17" s="94">
        <v>4614</v>
      </c>
      <c r="F17" s="94">
        <v>3</v>
      </c>
      <c r="G17" s="94">
        <v>16012</v>
      </c>
      <c r="H17" s="95">
        <v>2200</v>
      </c>
    </row>
    <row r="18" spans="2:8" ht="12" customHeight="1">
      <c r="B18" s="13"/>
      <c r="C18" s="94"/>
      <c r="D18" s="94"/>
      <c r="E18" s="94"/>
      <c r="F18" s="94"/>
      <c r="G18" s="94"/>
      <c r="H18" s="95"/>
    </row>
    <row r="19" spans="1:8" ht="12" customHeight="1">
      <c r="A19" s="10" t="s">
        <v>1194</v>
      </c>
      <c r="B19" s="13" t="s">
        <v>1935</v>
      </c>
      <c r="C19" s="94">
        <v>8</v>
      </c>
      <c r="D19" s="94">
        <v>38134</v>
      </c>
      <c r="E19" s="94">
        <v>7780</v>
      </c>
      <c r="F19" s="94">
        <v>8</v>
      </c>
      <c r="G19" s="94">
        <v>103256</v>
      </c>
      <c r="H19" s="95">
        <v>14322</v>
      </c>
    </row>
    <row r="20" spans="2:8" ht="12" customHeight="1">
      <c r="B20" s="13" t="s">
        <v>1937</v>
      </c>
      <c r="C20" s="94">
        <v>6</v>
      </c>
      <c r="D20" s="94">
        <v>29192</v>
      </c>
      <c r="E20" s="94">
        <v>6435</v>
      </c>
      <c r="F20" s="94">
        <v>7</v>
      </c>
      <c r="G20" s="94">
        <v>84449</v>
      </c>
      <c r="H20" s="95">
        <v>11720</v>
      </c>
    </row>
    <row r="21" spans="2:8" ht="12" customHeight="1">
      <c r="B21" s="13" t="s">
        <v>1938</v>
      </c>
      <c r="C21" s="94">
        <v>2</v>
      </c>
      <c r="D21" s="94">
        <v>8942</v>
      </c>
      <c r="E21" s="94">
        <v>1345</v>
      </c>
      <c r="F21" s="94">
        <v>1</v>
      </c>
      <c r="G21" s="94">
        <v>18807</v>
      </c>
      <c r="H21" s="95">
        <v>2602</v>
      </c>
    </row>
    <row r="22" spans="2:8" ht="12" customHeight="1">
      <c r="B22" s="13"/>
      <c r="C22" s="94"/>
      <c r="D22" s="94"/>
      <c r="E22" s="94"/>
      <c r="F22" s="94"/>
      <c r="G22" s="94"/>
      <c r="H22" s="95"/>
    </row>
    <row r="23" spans="1:8" ht="12" customHeight="1">
      <c r="A23" s="10" t="s">
        <v>1195</v>
      </c>
      <c r="B23" s="13" t="s">
        <v>1935</v>
      </c>
      <c r="C23" s="94">
        <v>10</v>
      </c>
      <c r="D23" s="94">
        <v>38823</v>
      </c>
      <c r="E23" s="94">
        <v>6604</v>
      </c>
      <c r="F23" s="94">
        <v>15</v>
      </c>
      <c r="G23" s="94">
        <v>98344</v>
      </c>
      <c r="H23" s="95">
        <v>13180</v>
      </c>
    </row>
    <row r="24" spans="2:8" ht="12" customHeight="1">
      <c r="B24" s="13" t="s">
        <v>1937</v>
      </c>
      <c r="C24" s="94">
        <v>5</v>
      </c>
      <c r="D24" s="94">
        <v>24131</v>
      </c>
      <c r="E24" s="94">
        <v>3872</v>
      </c>
      <c r="F24" s="94">
        <v>3</v>
      </c>
      <c r="G24" s="94">
        <v>28210</v>
      </c>
      <c r="H24" s="95">
        <v>2316</v>
      </c>
    </row>
    <row r="25" spans="2:8" ht="12" customHeight="1">
      <c r="B25" s="13" t="s">
        <v>1938</v>
      </c>
      <c r="C25" s="94">
        <v>5</v>
      </c>
      <c r="D25" s="94">
        <v>14692</v>
      </c>
      <c r="E25" s="94">
        <v>2732</v>
      </c>
      <c r="F25" s="94">
        <v>12</v>
      </c>
      <c r="G25" s="94">
        <v>70134</v>
      </c>
      <c r="H25" s="95">
        <v>10864</v>
      </c>
    </row>
    <row r="26" spans="2:8" ht="12" customHeight="1">
      <c r="B26" s="13"/>
      <c r="C26" s="94"/>
      <c r="D26" s="94"/>
      <c r="E26" s="94"/>
      <c r="F26" s="94"/>
      <c r="G26" s="94"/>
      <c r="H26" s="95"/>
    </row>
    <row r="27" spans="1:8" ht="12" customHeight="1">
      <c r="A27" s="10" t="s">
        <v>1196</v>
      </c>
      <c r="B27" s="13" t="s">
        <v>1935</v>
      </c>
      <c r="C27" s="94">
        <v>6</v>
      </c>
      <c r="D27" s="94">
        <v>3671</v>
      </c>
      <c r="E27" s="94">
        <v>700</v>
      </c>
      <c r="F27" s="94">
        <v>5</v>
      </c>
      <c r="G27" s="94">
        <v>44213</v>
      </c>
      <c r="H27" s="95">
        <v>6394</v>
      </c>
    </row>
    <row r="28" spans="2:8" ht="12" customHeight="1">
      <c r="B28" s="13" t="s">
        <v>1937</v>
      </c>
      <c r="C28" s="94">
        <v>5</v>
      </c>
      <c r="D28" s="94">
        <v>3290</v>
      </c>
      <c r="E28" s="94">
        <v>657</v>
      </c>
      <c r="F28" s="94" t="s">
        <v>536</v>
      </c>
      <c r="G28" s="94">
        <v>1416</v>
      </c>
      <c r="H28" s="95">
        <v>178</v>
      </c>
    </row>
    <row r="29" spans="2:8" ht="12" customHeight="1">
      <c r="B29" s="13" t="s">
        <v>1938</v>
      </c>
      <c r="C29" s="94">
        <v>1</v>
      </c>
      <c r="D29" s="94">
        <v>381</v>
      </c>
      <c r="E29" s="94">
        <v>43</v>
      </c>
      <c r="F29" s="94">
        <v>5</v>
      </c>
      <c r="G29" s="94">
        <v>42797</v>
      </c>
      <c r="H29" s="95">
        <v>6216</v>
      </c>
    </row>
    <row r="30" spans="2:8" ht="12" customHeight="1">
      <c r="B30" s="13"/>
      <c r="C30" s="94"/>
      <c r="D30" s="94"/>
      <c r="E30" s="94"/>
      <c r="F30" s="94"/>
      <c r="G30" s="94"/>
      <c r="H30" s="95"/>
    </row>
    <row r="31" spans="1:8" ht="12" customHeight="1">
      <c r="A31" s="10" t="s">
        <v>1197</v>
      </c>
      <c r="B31" s="13" t="s">
        <v>1935</v>
      </c>
      <c r="C31" s="94">
        <v>5</v>
      </c>
      <c r="D31" s="94">
        <v>21499</v>
      </c>
      <c r="E31" s="94">
        <v>4976</v>
      </c>
      <c r="F31" s="94">
        <v>9</v>
      </c>
      <c r="G31" s="94">
        <v>76814</v>
      </c>
      <c r="H31" s="95">
        <v>11672</v>
      </c>
    </row>
    <row r="32" spans="2:8" ht="12" customHeight="1">
      <c r="B32" s="13" t="s">
        <v>1937</v>
      </c>
      <c r="C32" s="94">
        <v>4</v>
      </c>
      <c r="D32" s="94">
        <v>19999</v>
      </c>
      <c r="E32" s="94">
        <v>4550</v>
      </c>
      <c r="F32" s="94">
        <v>2</v>
      </c>
      <c r="G32" s="94">
        <v>31714</v>
      </c>
      <c r="H32" s="95">
        <v>5061</v>
      </c>
    </row>
    <row r="33" spans="2:8" ht="12" customHeight="1">
      <c r="B33" s="13" t="s">
        <v>1938</v>
      </c>
      <c r="C33" s="94">
        <v>1</v>
      </c>
      <c r="D33" s="94">
        <v>1500</v>
      </c>
      <c r="E33" s="94">
        <v>426</v>
      </c>
      <c r="F33" s="94">
        <v>7</v>
      </c>
      <c r="G33" s="94">
        <v>45100</v>
      </c>
      <c r="H33" s="95">
        <v>6611</v>
      </c>
    </row>
    <row r="34" spans="2:8" ht="12" customHeight="1">
      <c r="B34" s="13"/>
      <c r="C34" s="94"/>
      <c r="D34" s="94"/>
      <c r="E34" s="94"/>
      <c r="F34" s="94"/>
      <c r="G34" s="94"/>
      <c r="H34" s="95"/>
    </row>
    <row r="35" spans="1:8" ht="12" customHeight="1">
      <c r="A35" s="10" t="s">
        <v>1198</v>
      </c>
      <c r="B35" s="13" t="s">
        <v>1935</v>
      </c>
      <c r="C35" s="94">
        <v>18</v>
      </c>
      <c r="D35" s="94">
        <v>76307</v>
      </c>
      <c r="E35" s="94">
        <v>15979</v>
      </c>
      <c r="F35" s="94">
        <v>20</v>
      </c>
      <c r="G35" s="94">
        <v>195245</v>
      </c>
      <c r="H35" s="95">
        <v>26932</v>
      </c>
    </row>
    <row r="36" spans="2:8" ht="12" customHeight="1">
      <c r="B36" s="13" t="s">
        <v>1937</v>
      </c>
      <c r="C36" s="94">
        <v>14</v>
      </c>
      <c r="D36" s="94">
        <v>39297</v>
      </c>
      <c r="E36" s="94">
        <v>8934</v>
      </c>
      <c r="F36" s="94">
        <v>10</v>
      </c>
      <c r="G36" s="94">
        <v>143311</v>
      </c>
      <c r="H36" s="95">
        <v>18629</v>
      </c>
    </row>
    <row r="37" spans="2:8" ht="12" customHeight="1">
      <c r="B37" s="13" t="s">
        <v>1938</v>
      </c>
      <c r="C37" s="94">
        <v>4</v>
      </c>
      <c r="D37" s="94">
        <v>37010</v>
      </c>
      <c r="E37" s="94">
        <v>7045</v>
      </c>
      <c r="F37" s="94">
        <v>10</v>
      </c>
      <c r="G37" s="94">
        <v>51934</v>
      </c>
      <c r="H37" s="95">
        <v>8303</v>
      </c>
    </row>
    <row r="38" spans="2:8" ht="12" customHeight="1">
      <c r="B38" s="13"/>
      <c r="C38" s="94"/>
      <c r="D38" s="94"/>
      <c r="E38" s="94"/>
      <c r="F38" s="94"/>
      <c r="G38" s="94"/>
      <c r="H38" s="95"/>
    </row>
    <row r="39" spans="1:8" ht="12" customHeight="1">
      <c r="A39" s="10" t="s">
        <v>1199</v>
      </c>
      <c r="B39" s="13" t="s">
        <v>1935</v>
      </c>
      <c r="C39" s="94">
        <v>21</v>
      </c>
      <c r="D39" s="94">
        <v>57160</v>
      </c>
      <c r="E39" s="94">
        <v>13138</v>
      </c>
      <c r="F39" s="94">
        <v>24</v>
      </c>
      <c r="G39" s="94">
        <v>280465</v>
      </c>
      <c r="H39" s="95">
        <v>36450</v>
      </c>
    </row>
    <row r="40" spans="2:8" ht="12" customHeight="1">
      <c r="B40" s="13" t="s">
        <v>1937</v>
      </c>
      <c r="C40" s="94">
        <v>13</v>
      </c>
      <c r="D40" s="94">
        <v>46123</v>
      </c>
      <c r="E40" s="94">
        <v>10931</v>
      </c>
      <c r="F40" s="94">
        <v>14</v>
      </c>
      <c r="G40" s="94">
        <v>207016</v>
      </c>
      <c r="H40" s="95">
        <v>26848</v>
      </c>
    </row>
    <row r="41" spans="2:8" ht="12" customHeight="1">
      <c r="B41" s="13" t="s">
        <v>1938</v>
      </c>
      <c r="C41" s="94">
        <v>8</v>
      </c>
      <c r="D41" s="94">
        <v>11037</v>
      </c>
      <c r="E41" s="94">
        <v>2207</v>
      </c>
      <c r="F41" s="94">
        <v>10</v>
      </c>
      <c r="G41" s="94">
        <v>73449</v>
      </c>
      <c r="H41" s="95">
        <v>9602</v>
      </c>
    </row>
    <row r="42" spans="2:7" ht="12" customHeight="1">
      <c r="B42" s="13"/>
      <c r="C42" s="14"/>
      <c r="D42" s="14"/>
      <c r="E42" s="14"/>
      <c r="F42" s="14"/>
      <c r="G42" s="14"/>
    </row>
    <row r="43" spans="1:8" ht="12" customHeight="1">
      <c r="A43" s="10" t="s">
        <v>1768</v>
      </c>
      <c r="B43" s="13" t="s">
        <v>1935</v>
      </c>
      <c r="C43" s="94">
        <v>4</v>
      </c>
      <c r="D43" s="94">
        <v>16626</v>
      </c>
      <c r="E43" s="94">
        <v>4056</v>
      </c>
      <c r="F43" s="94">
        <v>5</v>
      </c>
      <c r="G43" s="94">
        <v>43626</v>
      </c>
      <c r="H43" s="95">
        <v>6009</v>
      </c>
    </row>
    <row r="44" spans="2:8" ht="12" customHeight="1">
      <c r="B44" s="13" t="s">
        <v>1937</v>
      </c>
      <c r="C44" s="94">
        <v>4</v>
      </c>
      <c r="D44" s="94">
        <v>16545</v>
      </c>
      <c r="E44" s="94">
        <v>4029</v>
      </c>
      <c r="F44" s="94">
        <v>2</v>
      </c>
      <c r="G44" s="94">
        <v>33288</v>
      </c>
      <c r="H44" s="95">
        <v>4733</v>
      </c>
    </row>
    <row r="45" spans="2:8" ht="12" customHeight="1">
      <c r="B45" s="13" t="s">
        <v>1938</v>
      </c>
      <c r="C45" s="94" t="s">
        <v>536</v>
      </c>
      <c r="D45" s="94">
        <v>81</v>
      </c>
      <c r="E45" s="94">
        <v>27</v>
      </c>
      <c r="F45" s="94">
        <v>3</v>
      </c>
      <c r="G45" s="94">
        <v>10338</v>
      </c>
      <c r="H45" s="95">
        <v>1276</v>
      </c>
    </row>
    <row r="46" spans="2:8" ht="12" customHeight="1">
      <c r="B46" s="13"/>
      <c r="C46" s="94"/>
      <c r="D46" s="94"/>
      <c r="E46" s="94"/>
      <c r="F46" s="94"/>
      <c r="G46" s="94"/>
      <c r="H46" s="95"/>
    </row>
    <row r="47" spans="1:8" ht="12" customHeight="1">
      <c r="A47" s="10" t="s">
        <v>1769</v>
      </c>
      <c r="B47" s="13" t="s">
        <v>1935</v>
      </c>
      <c r="C47" s="94">
        <v>20</v>
      </c>
      <c r="D47" s="94">
        <v>69212</v>
      </c>
      <c r="E47" s="94">
        <v>15383</v>
      </c>
      <c r="F47" s="94">
        <v>11</v>
      </c>
      <c r="G47" s="94">
        <v>90386</v>
      </c>
      <c r="H47" s="95">
        <v>13850</v>
      </c>
    </row>
    <row r="48" spans="2:8" ht="12" customHeight="1">
      <c r="B48" s="13" t="s">
        <v>1937</v>
      </c>
      <c r="C48" s="94">
        <v>6</v>
      </c>
      <c r="D48" s="94">
        <v>23962</v>
      </c>
      <c r="E48" s="94">
        <v>6616</v>
      </c>
      <c r="F48" s="94">
        <v>3</v>
      </c>
      <c r="G48" s="94">
        <v>47700</v>
      </c>
      <c r="H48" s="95">
        <v>8048</v>
      </c>
    </row>
    <row r="49" spans="2:8" ht="12" customHeight="1">
      <c r="B49" s="13" t="s">
        <v>1938</v>
      </c>
      <c r="C49" s="94">
        <v>14</v>
      </c>
      <c r="D49" s="94">
        <v>45250</v>
      </c>
      <c r="E49" s="94">
        <v>8767</v>
      </c>
      <c r="F49" s="94">
        <v>8</v>
      </c>
      <c r="G49" s="94">
        <v>42686</v>
      </c>
      <c r="H49" s="95">
        <v>5802</v>
      </c>
    </row>
    <row r="50" spans="2:8" ht="12" customHeight="1">
      <c r="B50" s="13"/>
      <c r="C50" s="94"/>
      <c r="D50" s="94"/>
      <c r="E50" s="94"/>
      <c r="F50" s="94"/>
      <c r="G50" s="94"/>
      <c r="H50" s="95"/>
    </row>
    <row r="51" spans="1:8" ht="12" customHeight="1">
      <c r="A51" s="10" t="s">
        <v>1770</v>
      </c>
      <c r="B51" s="13" t="s">
        <v>1935</v>
      </c>
      <c r="C51" s="94">
        <v>3</v>
      </c>
      <c r="D51" s="94">
        <v>15999</v>
      </c>
      <c r="E51" s="94">
        <v>3099</v>
      </c>
      <c r="F51" s="94">
        <v>6</v>
      </c>
      <c r="G51" s="94">
        <v>92715</v>
      </c>
      <c r="H51" s="95">
        <v>13562</v>
      </c>
    </row>
    <row r="52" spans="2:8" ht="12" customHeight="1">
      <c r="B52" s="13" t="s">
        <v>1937</v>
      </c>
      <c r="C52" s="94">
        <v>2</v>
      </c>
      <c r="D52" s="94">
        <v>15033</v>
      </c>
      <c r="E52" s="94">
        <v>2907</v>
      </c>
      <c r="F52" s="94">
        <v>4</v>
      </c>
      <c r="G52" s="94">
        <v>74665</v>
      </c>
      <c r="H52" s="95">
        <v>10600</v>
      </c>
    </row>
    <row r="53" spans="2:8" ht="12" customHeight="1">
      <c r="B53" s="13" t="s">
        <v>1938</v>
      </c>
      <c r="C53" s="94">
        <v>1</v>
      </c>
      <c r="D53" s="94">
        <v>966</v>
      </c>
      <c r="E53" s="94">
        <v>192</v>
      </c>
      <c r="F53" s="94">
        <v>2</v>
      </c>
      <c r="G53" s="94">
        <v>18050</v>
      </c>
      <c r="H53" s="95">
        <v>2962</v>
      </c>
    </row>
    <row r="54" spans="2:8" ht="12" customHeight="1">
      <c r="B54" s="13"/>
      <c r="C54" s="94"/>
      <c r="D54" s="94"/>
      <c r="E54" s="94"/>
      <c r="F54" s="94"/>
      <c r="G54" s="94"/>
      <c r="H54" s="95"/>
    </row>
    <row r="55" spans="1:8" ht="12" customHeight="1">
      <c r="A55" s="10" t="s">
        <v>1771</v>
      </c>
      <c r="B55" s="13" t="s">
        <v>1935</v>
      </c>
      <c r="C55" s="94">
        <v>7</v>
      </c>
      <c r="D55" s="94">
        <v>27399</v>
      </c>
      <c r="E55" s="94">
        <v>5620</v>
      </c>
      <c r="F55" s="94">
        <v>11</v>
      </c>
      <c r="G55" s="94">
        <v>84792</v>
      </c>
      <c r="H55" s="95">
        <v>11140</v>
      </c>
    </row>
    <row r="56" spans="2:8" ht="12" customHeight="1">
      <c r="B56" s="13" t="s">
        <v>1937</v>
      </c>
      <c r="C56" s="94">
        <v>6</v>
      </c>
      <c r="D56" s="94">
        <v>23150</v>
      </c>
      <c r="E56" s="94">
        <v>4676</v>
      </c>
      <c r="F56" s="94">
        <v>4</v>
      </c>
      <c r="G56" s="94">
        <v>23560</v>
      </c>
      <c r="H56" s="95">
        <v>3147</v>
      </c>
    </row>
    <row r="57" spans="2:8" ht="12" customHeight="1">
      <c r="B57" s="13" t="s">
        <v>1938</v>
      </c>
      <c r="C57" s="94">
        <v>1</v>
      </c>
      <c r="D57" s="94">
        <v>4249</v>
      </c>
      <c r="E57" s="94">
        <v>944</v>
      </c>
      <c r="F57" s="94">
        <v>7</v>
      </c>
      <c r="G57" s="94">
        <v>61232</v>
      </c>
      <c r="H57" s="95">
        <v>7993</v>
      </c>
    </row>
    <row r="58" spans="2:8" ht="12" customHeight="1">
      <c r="B58" s="13"/>
      <c r="C58" s="94"/>
      <c r="D58" s="94"/>
      <c r="E58" s="94"/>
      <c r="F58" s="94"/>
      <c r="G58" s="94"/>
      <c r="H58" s="95"/>
    </row>
    <row r="59" spans="1:8" ht="12" customHeight="1">
      <c r="A59" s="10" t="s">
        <v>1772</v>
      </c>
      <c r="B59" s="13" t="s">
        <v>1935</v>
      </c>
      <c r="C59" s="94">
        <v>13</v>
      </c>
      <c r="D59" s="94">
        <v>50750</v>
      </c>
      <c r="E59" s="94">
        <v>7349</v>
      </c>
      <c r="F59" s="94">
        <v>26</v>
      </c>
      <c r="G59" s="94">
        <v>266414</v>
      </c>
      <c r="H59" s="95">
        <v>37242</v>
      </c>
    </row>
    <row r="60" spans="2:8" ht="12" customHeight="1">
      <c r="B60" s="13" t="s">
        <v>1937</v>
      </c>
      <c r="C60" s="94">
        <v>11</v>
      </c>
      <c r="D60" s="94">
        <v>47381</v>
      </c>
      <c r="E60" s="94">
        <v>6727</v>
      </c>
      <c r="F60" s="94">
        <v>15</v>
      </c>
      <c r="G60" s="94">
        <v>142598</v>
      </c>
      <c r="H60" s="95">
        <v>18415</v>
      </c>
    </row>
    <row r="61" spans="2:8" ht="12" customHeight="1">
      <c r="B61" s="13" t="s">
        <v>1938</v>
      </c>
      <c r="C61" s="94">
        <v>2</v>
      </c>
      <c r="D61" s="94">
        <v>3369</v>
      </c>
      <c r="E61" s="94">
        <v>622</v>
      </c>
      <c r="F61" s="94">
        <v>11</v>
      </c>
      <c r="G61" s="94">
        <v>123816</v>
      </c>
      <c r="H61" s="95">
        <v>18827</v>
      </c>
    </row>
    <row r="62" spans="2:8" ht="12" customHeight="1">
      <c r="B62" s="13"/>
      <c r="C62" s="94"/>
      <c r="D62" s="94"/>
      <c r="E62" s="94"/>
      <c r="F62" s="94"/>
      <c r="G62" s="94"/>
      <c r="H62" s="95"/>
    </row>
    <row r="63" spans="1:8" ht="12" customHeight="1">
      <c r="A63" s="10" t="s">
        <v>1773</v>
      </c>
      <c r="B63" s="13" t="s">
        <v>1935</v>
      </c>
      <c r="C63" s="94">
        <v>1</v>
      </c>
      <c r="D63" s="94">
        <v>15996</v>
      </c>
      <c r="E63" s="94">
        <v>2749</v>
      </c>
      <c r="F63" s="94">
        <v>4</v>
      </c>
      <c r="G63" s="94">
        <v>41524</v>
      </c>
      <c r="H63" s="95">
        <v>5836</v>
      </c>
    </row>
    <row r="64" spans="2:8" ht="12" customHeight="1">
      <c r="B64" s="13" t="s">
        <v>1937</v>
      </c>
      <c r="C64" s="94" t="s">
        <v>536</v>
      </c>
      <c r="D64" s="94">
        <v>2124</v>
      </c>
      <c r="E64" s="94">
        <v>413</v>
      </c>
      <c r="F64" s="94">
        <v>3</v>
      </c>
      <c r="G64" s="94">
        <v>40974</v>
      </c>
      <c r="H64" s="95">
        <v>5708</v>
      </c>
    </row>
    <row r="65" spans="2:8" ht="12" customHeight="1">
      <c r="B65" s="13" t="s">
        <v>1938</v>
      </c>
      <c r="C65" s="94">
        <v>1</v>
      </c>
      <c r="D65" s="94">
        <v>13872</v>
      </c>
      <c r="E65" s="94">
        <v>2336</v>
      </c>
      <c r="F65" s="94">
        <v>1</v>
      </c>
      <c r="G65" s="94">
        <v>550</v>
      </c>
      <c r="H65" s="95">
        <v>128</v>
      </c>
    </row>
    <row r="66" spans="2:8" ht="12" customHeight="1">
      <c r="B66" s="13"/>
      <c r="C66" s="94"/>
      <c r="D66" s="94"/>
      <c r="E66" s="94"/>
      <c r="F66" s="94"/>
      <c r="G66" s="94"/>
      <c r="H66" s="95"/>
    </row>
    <row r="67" spans="1:8" ht="12" customHeight="1">
      <c r="A67" s="10" t="s">
        <v>1774</v>
      </c>
      <c r="B67" s="13" t="s">
        <v>1935</v>
      </c>
      <c r="C67" s="94">
        <v>4</v>
      </c>
      <c r="D67" s="94">
        <v>10850</v>
      </c>
      <c r="E67" s="94">
        <v>2493</v>
      </c>
      <c r="F67" s="94">
        <v>16</v>
      </c>
      <c r="G67" s="94">
        <v>178369</v>
      </c>
      <c r="H67" s="95">
        <v>27845</v>
      </c>
    </row>
    <row r="68" spans="2:8" ht="12" customHeight="1">
      <c r="B68" s="13" t="s">
        <v>1937</v>
      </c>
      <c r="C68" s="94">
        <v>1</v>
      </c>
      <c r="D68" s="94">
        <v>3733</v>
      </c>
      <c r="E68" s="94">
        <v>1104</v>
      </c>
      <c r="F68" s="94">
        <v>9</v>
      </c>
      <c r="G68" s="94">
        <v>102389</v>
      </c>
      <c r="H68" s="95">
        <v>16540</v>
      </c>
    </row>
    <row r="69" spans="2:8" ht="12" customHeight="1">
      <c r="B69" s="13" t="s">
        <v>1938</v>
      </c>
      <c r="C69" s="94">
        <v>3</v>
      </c>
      <c r="D69" s="94">
        <v>7117</v>
      </c>
      <c r="E69" s="94">
        <v>1389</v>
      </c>
      <c r="F69" s="94">
        <v>7</v>
      </c>
      <c r="G69" s="94">
        <v>75980</v>
      </c>
      <c r="H69" s="95">
        <v>11305</v>
      </c>
    </row>
    <row r="70" spans="2:8" ht="12" customHeight="1">
      <c r="B70" s="13"/>
      <c r="C70" s="94"/>
      <c r="D70" s="94"/>
      <c r="E70" s="94"/>
      <c r="F70" s="94"/>
      <c r="G70" s="94"/>
      <c r="H70" s="95"/>
    </row>
    <row r="71" spans="1:8" ht="12" customHeight="1">
      <c r="A71" s="10" t="s">
        <v>1775</v>
      </c>
      <c r="B71" s="13" t="s">
        <v>1935</v>
      </c>
      <c r="C71" s="94">
        <v>23</v>
      </c>
      <c r="D71" s="94">
        <v>79842</v>
      </c>
      <c r="E71" s="94">
        <v>22372</v>
      </c>
      <c r="F71" s="94">
        <v>13</v>
      </c>
      <c r="G71" s="94">
        <v>163033</v>
      </c>
      <c r="H71" s="95">
        <v>21125</v>
      </c>
    </row>
    <row r="72" spans="2:8" ht="12" customHeight="1">
      <c r="B72" s="13" t="s">
        <v>1937</v>
      </c>
      <c r="C72" s="94">
        <v>16</v>
      </c>
      <c r="D72" s="94">
        <v>61600</v>
      </c>
      <c r="E72" s="94">
        <v>17752</v>
      </c>
      <c r="F72" s="94">
        <v>5</v>
      </c>
      <c r="G72" s="94">
        <v>64355</v>
      </c>
      <c r="H72" s="95">
        <v>8305</v>
      </c>
    </row>
    <row r="73" spans="2:8" ht="12" customHeight="1">
      <c r="B73" s="13" t="s">
        <v>1938</v>
      </c>
      <c r="C73" s="94">
        <v>7</v>
      </c>
      <c r="D73" s="94">
        <v>18242</v>
      </c>
      <c r="E73" s="94">
        <v>4620</v>
      </c>
      <c r="F73" s="94">
        <v>8</v>
      </c>
      <c r="G73" s="94">
        <v>98678</v>
      </c>
      <c r="H73" s="95">
        <v>12820</v>
      </c>
    </row>
    <row r="74" spans="2:8" ht="12" customHeight="1">
      <c r="B74" s="13"/>
      <c r="C74" s="94"/>
      <c r="D74" s="94"/>
      <c r="E74" s="94"/>
      <c r="F74" s="94"/>
      <c r="G74" s="94"/>
      <c r="H74" s="95"/>
    </row>
    <row r="75" spans="1:8" ht="12" customHeight="1">
      <c r="A75" s="10" t="s">
        <v>1776</v>
      </c>
      <c r="B75" s="13" t="s">
        <v>1935</v>
      </c>
      <c r="C75" s="94">
        <v>7</v>
      </c>
      <c r="D75" s="94">
        <v>53800</v>
      </c>
      <c r="E75" s="94">
        <v>11484</v>
      </c>
      <c r="F75" s="94">
        <v>20</v>
      </c>
      <c r="G75" s="94">
        <v>101114</v>
      </c>
      <c r="H75" s="95">
        <v>14727</v>
      </c>
    </row>
    <row r="76" spans="2:8" ht="12" customHeight="1">
      <c r="B76" s="13" t="s">
        <v>1937</v>
      </c>
      <c r="C76" s="94">
        <v>5</v>
      </c>
      <c r="D76" s="94">
        <v>52984</v>
      </c>
      <c r="E76" s="94">
        <v>11306</v>
      </c>
      <c r="F76" s="94">
        <v>6</v>
      </c>
      <c r="G76" s="94">
        <v>76129</v>
      </c>
      <c r="H76" s="95">
        <v>10593</v>
      </c>
    </row>
    <row r="77" spans="2:8" ht="12" customHeight="1">
      <c r="B77" s="13" t="s">
        <v>1938</v>
      </c>
      <c r="C77" s="94">
        <v>2</v>
      </c>
      <c r="D77" s="94">
        <v>816</v>
      </c>
      <c r="E77" s="94">
        <v>178</v>
      </c>
      <c r="F77" s="94">
        <v>14</v>
      </c>
      <c r="G77" s="94">
        <v>24985</v>
      </c>
      <c r="H77" s="95">
        <v>4134</v>
      </c>
    </row>
    <row r="78" spans="2:8" ht="12" customHeight="1">
      <c r="B78" s="13"/>
      <c r="C78" s="23"/>
      <c r="D78" s="23"/>
      <c r="E78" s="23"/>
      <c r="F78" s="98"/>
      <c r="G78" s="98"/>
      <c r="H78" s="98"/>
    </row>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sheetData>
  <mergeCells count="10">
    <mergeCell ref="A6:A7"/>
    <mergeCell ref="A8:A10"/>
    <mergeCell ref="C8:C10"/>
    <mergeCell ref="D8:D10"/>
    <mergeCell ref="C6:E7"/>
    <mergeCell ref="F6:H7"/>
    <mergeCell ref="E8:E10"/>
    <mergeCell ref="F8:F10"/>
    <mergeCell ref="G8:G10"/>
    <mergeCell ref="H8:H10"/>
  </mergeCells>
  <printOptions horizontalCentered="1" verticalCentered="1"/>
  <pageMargins left="0.984251968503937" right="0.984251968503937" top="0.7874015748031497" bottom="0.7874015748031497" header="0.5118110236220472" footer="0.5118110236220472"/>
  <pageSetup horizontalDpi="600" verticalDpi="600" orientation="portrait" paperSize="9" scale="65" r:id="rId1"/>
</worksheet>
</file>

<file path=xl/worksheets/sheet43.xml><?xml version="1.0" encoding="utf-8"?>
<worksheet xmlns="http://schemas.openxmlformats.org/spreadsheetml/2006/main" xmlns:r="http://schemas.openxmlformats.org/officeDocument/2006/relationships">
  <dimension ref="A2:H78"/>
  <sheetViews>
    <sheetView showGridLines="0" workbookViewId="0" topLeftCell="A1">
      <selection activeCell="H19" sqref="H19"/>
    </sheetView>
  </sheetViews>
  <sheetFormatPr defaultColWidth="9.140625" defaultRowHeight="12.75"/>
  <cols>
    <col min="1" max="1" width="21.28125" style="10" customWidth="1"/>
    <col min="2" max="2" width="2.8515625" style="10" customWidth="1"/>
    <col min="3" max="3" width="10.7109375" style="10" customWidth="1"/>
    <col min="4" max="4" width="13.7109375" style="10" customWidth="1"/>
    <col min="5" max="5" width="14.00390625" style="10" customWidth="1"/>
    <col min="6" max="6" width="10.140625" style="10" customWidth="1"/>
    <col min="7" max="7" width="13.7109375" style="10" customWidth="1"/>
    <col min="8" max="8" width="14.7109375" style="10" customWidth="1"/>
    <col min="9" max="16384" width="9.140625" style="10" customWidth="1"/>
  </cols>
  <sheetData>
    <row r="2" ht="18" customHeight="1">
      <c r="A2" s="10" t="s">
        <v>653</v>
      </c>
    </row>
    <row r="3" ht="18" customHeight="1">
      <c r="A3" s="10" t="s">
        <v>1735</v>
      </c>
    </row>
    <row r="4" spans="1:7" ht="18" customHeight="1">
      <c r="A4" s="82" t="s">
        <v>1777</v>
      </c>
      <c r="B4" s="82"/>
      <c r="C4" s="82"/>
      <c r="D4" s="82"/>
      <c r="E4" s="82"/>
      <c r="F4" s="82"/>
      <c r="G4" s="82"/>
    </row>
    <row r="5" spans="1:8" ht="12.75">
      <c r="A5" s="11"/>
      <c r="B5" s="11"/>
      <c r="C5" s="11"/>
      <c r="D5" s="11"/>
      <c r="E5" s="11"/>
      <c r="F5" s="11"/>
      <c r="G5" s="11"/>
      <c r="H5" s="11"/>
    </row>
    <row r="6" spans="1:8" ht="12.75">
      <c r="A6" s="563" t="s">
        <v>719</v>
      </c>
      <c r="B6" s="18"/>
      <c r="C6" s="497" t="s">
        <v>692</v>
      </c>
      <c r="D6" s="508"/>
      <c r="E6" s="545"/>
      <c r="F6" s="563" t="s">
        <v>693</v>
      </c>
      <c r="G6" s="563"/>
      <c r="H6" s="563"/>
    </row>
    <row r="7" spans="1:8" ht="12.75">
      <c r="A7" s="563"/>
      <c r="B7" s="13"/>
      <c r="C7" s="498"/>
      <c r="D7" s="511"/>
      <c r="E7" s="520"/>
      <c r="F7" s="511"/>
      <c r="G7" s="511"/>
      <c r="H7" s="511"/>
    </row>
    <row r="8" spans="1:8" ht="30.75" customHeight="1">
      <c r="A8" s="561" t="s">
        <v>699</v>
      </c>
      <c r="B8" s="13"/>
      <c r="C8" s="545" t="s">
        <v>1384</v>
      </c>
      <c r="D8" s="505" t="s">
        <v>694</v>
      </c>
      <c r="E8" s="505" t="s">
        <v>695</v>
      </c>
      <c r="F8" s="545" t="s">
        <v>1384</v>
      </c>
      <c r="G8" s="505" t="s">
        <v>694</v>
      </c>
      <c r="H8" s="497" t="s">
        <v>1392</v>
      </c>
    </row>
    <row r="9" spans="1:8" ht="15" customHeight="1">
      <c r="A9" s="561"/>
      <c r="B9" s="13"/>
      <c r="C9" s="519"/>
      <c r="D9" s="506"/>
      <c r="E9" s="506"/>
      <c r="F9" s="519"/>
      <c r="G9" s="506"/>
      <c r="H9" s="509"/>
    </row>
    <row r="10" spans="1:8" ht="33" customHeight="1">
      <c r="A10" s="562"/>
      <c r="B10" s="19"/>
      <c r="C10" s="520"/>
      <c r="D10" s="507"/>
      <c r="E10" s="507"/>
      <c r="F10" s="520"/>
      <c r="G10" s="507"/>
      <c r="H10" s="498"/>
    </row>
    <row r="11" spans="2:7" ht="12" customHeight="1">
      <c r="B11" s="13"/>
      <c r="C11" s="20"/>
      <c r="D11" s="20"/>
      <c r="E11" s="20"/>
      <c r="F11" s="20"/>
      <c r="G11" s="20"/>
    </row>
    <row r="12" spans="1:8" ht="12" customHeight="1">
      <c r="A12" s="10" t="s">
        <v>696</v>
      </c>
      <c r="B12" s="13" t="s">
        <v>1935</v>
      </c>
      <c r="C12" s="94">
        <v>9937</v>
      </c>
      <c r="D12" s="94">
        <v>11604805</v>
      </c>
      <c r="E12" s="94">
        <v>2485094</v>
      </c>
      <c r="F12" s="94">
        <v>9747</v>
      </c>
      <c r="G12" s="94">
        <v>10406727</v>
      </c>
      <c r="H12" s="95">
        <v>2262812</v>
      </c>
    </row>
    <row r="13" spans="2:8" ht="12" customHeight="1">
      <c r="B13" s="13" t="s">
        <v>1937</v>
      </c>
      <c r="C13" s="94">
        <v>476</v>
      </c>
      <c r="D13" s="94">
        <v>463418</v>
      </c>
      <c r="E13" s="94">
        <v>95608</v>
      </c>
      <c r="F13" s="94">
        <v>448</v>
      </c>
      <c r="G13" s="94">
        <v>386795</v>
      </c>
      <c r="H13" s="95">
        <v>80326</v>
      </c>
    </row>
    <row r="14" spans="2:8" ht="12" customHeight="1">
      <c r="B14" s="13" t="s">
        <v>1938</v>
      </c>
      <c r="C14" s="94">
        <v>9461</v>
      </c>
      <c r="D14" s="94">
        <v>11141387</v>
      </c>
      <c r="E14" s="94">
        <v>2389486</v>
      </c>
      <c r="F14" s="94">
        <v>9299</v>
      </c>
      <c r="G14" s="94">
        <v>10019932</v>
      </c>
      <c r="H14" s="95">
        <v>2182486</v>
      </c>
    </row>
    <row r="15" spans="2:8" ht="12" customHeight="1">
      <c r="B15" s="13"/>
      <c r="C15" s="94"/>
      <c r="D15" s="94"/>
      <c r="E15" s="94"/>
      <c r="F15" s="94"/>
      <c r="G15" s="94"/>
      <c r="H15" s="95"/>
    </row>
    <row r="16" spans="1:8" ht="12" customHeight="1">
      <c r="A16" s="10" t="s">
        <v>1778</v>
      </c>
      <c r="B16" s="13" t="s">
        <v>1935</v>
      </c>
      <c r="C16" s="94">
        <v>146</v>
      </c>
      <c r="D16" s="94">
        <v>109386</v>
      </c>
      <c r="E16" s="94">
        <v>22674</v>
      </c>
      <c r="F16" s="94">
        <v>137</v>
      </c>
      <c r="G16" s="94">
        <v>98814</v>
      </c>
      <c r="H16" s="95">
        <v>20783</v>
      </c>
    </row>
    <row r="17" spans="2:8" ht="12" customHeight="1">
      <c r="B17" s="13" t="s">
        <v>1937</v>
      </c>
      <c r="C17" s="94">
        <v>11</v>
      </c>
      <c r="D17" s="94">
        <v>3773</v>
      </c>
      <c r="E17" s="94">
        <v>860</v>
      </c>
      <c r="F17" s="94">
        <v>10</v>
      </c>
      <c r="G17" s="94">
        <v>3595</v>
      </c>
      <c r="H17" s="95">
        <v>815</v>
      </c>
    </row>
    <row r="18" spans="2:8" ht="12" customHeight="1">
      <c r="B18" s="13" t="s">
        <v>1938</v>
      </c>
      <c r="C18" s="94">
        <v>135</v>
      </c>
      <c r="D18" s="94">
        <v>105613</v>
      </c>
      <c r="E18" s="94">
        <v>21814</v>
      </c>
      <c r="F18" s="94">
        <v>127</v>
      </c>
      <c r="G18" s="94">
        <v>95219</v>
      </c>
      <c r="H18" s="95">
        <v>19968</v>
      </c>
    </row>
    <row r="19" spans="2:8" ht="12" customHeight="1">
      <c r="B19" s="13"/>
      <c r="C19" s="94"/>
      <c r="D19" s="94"/>
      <c r="E19" s="94"/>
      <c r="F19" s="94"/>
      <c r="G19" s="94"/>
      <c r="H19" s="95"/>
    </row>
    <row r="20" spans="1:8" ht="12" customHeight="1">
      <c r="A20" s="10" t="s">
        <v>1738</v>
      </c>
      <c r="B20" s="13" t="s">
        <v>1935</v>
      </c>
      <c r="C20" s="94">
        <v>3864</v>
      </c>
      <c r="D20" s="94">
        <v>1103826</v>
      </c>
      <c r="E20" s="94">
        <v>332131</v>
      </c>
      <c r="F20" s="94">
        <v>3843</v>
      </c>
      <c r="G20" s="94">
        <v>1087479</v>
      </c>
      <c r="H20" s="95">
        <v>328715</v>
      </c>
    </row>
    <row r="21" spans="2:8" ht="12" customHeight="1">
      <c r="B21" s="13" t="s">
        <v>1937</v>
      </c>
      <c r="C21" s="94">
        <v>18</v>
      </c>
      <c r="D21" s="94">
        <v>8227</v>
      </c>
      <c r="E21" s="94">
        <v>1761</v>
      </c>
      <c r="F21" s="94">
        <v>17</v>
      </c>
      <c r="G21" s="94">
        <v>7732</v>
      </c>
      <c r="H21" s="95">
        <v>1666</v>
      </c>
    </row>
    <row r="22" spans="2:8" ht="12" customHeight="1">
      <c r="B22" s="13" t="s">
        <v>1938</v>
      </c>
      <c r="C22" s="94">
        <v>3846</v>
      </c>
      <c r="D22" s="94">
        <v>1095599</v>
      </c>
      <c r="E22" s="94">
        <v>330370</v>
      </c>
      <c r="F22" s="94">
        <v>3826</v>
      </c>
      <c r="G22" s="94">
        <v>1079747</v>
      </c>
      <c r="H22" s="95">
        <v>327049</v>
      </c>
    </row>
    <row r="23" spans="2:8" ht="12" customHeight="1">
      <c r="B23" s="13"/>
      <c r="C23" s="94"/>
      <c r="D23" s="94"/>
      <c r="E23" s="94"/>
      <c r="F23" s="94"/>
      <c r="G23" s="94"/>
      <c r="H23" s="95"/>
    </row>
    <row r="24" spans="1:8" ht="12" customHeight="1">
      <c r="A24" s="10" t="s">
        <v>1739</v>
      </c>
      <c r="B24" s="13" t="s">
        <v>1935</v>
      </c>
      <c r="C24" s="94">
        <v>463</v>
      </c>
      <c r="D24" s="94">
        <v>1271316</v>
      </c>
      <c r="E24" s="94">
        <v>259104</v>
      </c>
      <c r="F24" s="94">
        <v>451</v>
      </c>
      <c r="G24" s="94">
        <v>1223023</v>
      </c>
      <c r="H24" s="95">
        <v>250455</v>
      </c>
    </row>
    <row r="25" spans="2:8" ht="12" customHeight="1">
      <c r="B25" s="13" t="s">
        <v>1937</v>
      </c>
      <c r="C25" s="94">
        <v>46</v>
      </c>
      <c r="D25" s="94">
        <v>40513</v>
      </c>
      <c r="E25" s="94">
        <v>8871</v>
      </c>
      <c r="F25" s="94">
        <v>45</v>
      </c>
      <c r="G25" s="94">
        <v>23976</v>
      </c>
      <c r="H25" s="95">
        <v>4842</v>
      </c>
    </row>
    <row r="26" spans="2:8" ht="12" customHeight="1">
      <c r="B26" s="13" t="s">
        <v>1938</v>
      </c>
      <c r="C26" s="94">
        <v>417</v>
      </c>
      <c r="D26" s="94">
        <v>1230803</v>
      </c>
      <c r="E26" s="94">
        <v>250233</v>
      </c>
      <c r="F26" s="94">
        <v>406</v>
      </c>
      <c r="G26" s="94">
        <v>1199047</v>
      </c>
      <c r="H26" s="95">
        <v>245613</v>
      </c>
    </row>
    <row r="27" spans="2:8" ht="12" customHeight="1">
      <c r="B27" s="13"/>
      <c r="C27" s="94"/>
      <c r="D27" s="94"/>
      <c r="E27" s="94"/>
      <c r="F27" s="94"/>
      <c r="G27" s="94"/>
      <c r="H27" s="95"/>
    </row>
    <row r="28" spans="1:8" ht="12" customHeight="1">
      <c r="A28" s="10" t="s">
        <v>1740</v>
      </c>
      <c r="B28" s="13" t="s">
        <v>1935</v>
      </c>
      <c r="C28" s="94">
        <v>63</v>
      </c>
      <c r="D28" s="94">
        <v>138289</v>
      </c>
      <c r="E28" s="94">
        <v>29600</v>
      </c>
      <c r="F28" s="94">
        <v>60</v>
      </c>
      <c r="G28" s="94">
        <v>120322</v>
      </c>
      <c r="H28" s="95">
        <v>26755</v>
      </c>
    </row>
    <row r="29" spans="2:8" ht="12" customHeight="1">
      <c r="B29" s="13" t="s">
        <v>1937</v>
      </c>
      <c r="C29" s="94">
        <v>2</v>
      </c>
      <c r="D29" s="94">
        <v>134</v>
      </c>
      <c r="E29" s="94">
        <v>39</v>
      </c>
      <c r="F29" s="94">
        <v>1</v>
      </c>
      <c r="G29" s="94">
        <v>58</v>
      </c>
      <c r="H29" s="95">
        <v>20</v>
      </c>
    </row>
    <row r="30" spans="2:8" ht="12" customHeight="1">
      <c r="B30" s="13" t="s">
        <v>1938</v>
      </c>
      <c r="C30" s="94">
        <v>61</v>
      </c>
      <c r="D30" s="94">
        <v>138155</v>
      </c>
      <c r="E30" s="94">
        <v>29561</v>
      </c>
      <c r="F30" s="94">
        <v>59</v>
      </c>
      <c r="G30" s="94">
        <v>120264</v>
      </c>
      <c r="H30" s="95">
        <v>26735</v>
      </c>
    </row>
    <row r="31" spans="2:8" ht="12" customHeight="1">
      <c r="B31" s="13"/>
      <c r="C31" s="94"/>
      <c r="D31" s="94"/>
      <c r="E31" s="94"/>
      <c r="F31" s="94"/>
      <c r="G31" s="94"/>
      <c r="H31" s="95"/>
    </row>
    <row r="32" spans="1:8" ht="12" customHeight="1">
      <c r="A32" s="10" t="s">
        <v>1741</v>
      </c>
      <c r="B32" s="13" t="s">
        <v>1935</v>
      </c>
      <c r="C32" s="94">
        <v>757</v>
      </c>
      <c r="D32" s="94">
        <v>900943</v>
      </c>
      <c r="E32" s="94">
        <v>177439</v>
      </c>
      <c r="F32" s="94">
        <v>749</v>
      </c>
      <c r="G32" s="94">
        <v>867572</v>
      </c>
      <c r="H32" s="95">
        <v>170519</v>
      </c>
    </row>
    <row r="33" spans="2:8" ht="12" customHeight="1">
      <c r="B33" s="13" t="s">
        <v>1937</v>
      </c>
      <c r="C33" s="94">
        <v>22</v>
      </c>
      <c r="D33" s="94">
        <v>33949</v>
      </c>
      <c r="E33" s="94">
        <v>7306</v>
      </c>
      <c r="F33" s="94">
        <v>20</v>
      </c>
      <c r="G33" s="94">
        <v>20262</v>
      </c>
      <c r="H33" s="95">
        <v>4145</v>
      </c>
    </row>
    <row r="34" spans="2:8" ht="12" customHeight="1">
      <c r="B34" s="13" t="s">
        <v>1938</v>
      </c>
      <c r="C34" s="94">
        <v>735</v>
      </c>
      <c r="D34" s="94">
        <v>866994</v>
      </c>
      <c r="E34" s="94">
        <v>170133</v>
      </c>
      <c r="F34" s="94">
        <v>729</v>
      </c>
      <c r="G34" s="94">
        <v>847310</v>
      </c>
      <c r="H34" s="95">
        <v>166374</v>
      </c>
    </row>
    <row r="35" spans="2:8" ht="12" customHeight="1">
      <c r="B35" s="13"/>
      <c r="C35" s="94"/>
      <c r="D35" s="94"/>
      <c r="E35" s="94"/>
      <c r="F35" s="94"/>
      <c r="G35" s="94"/>
      <c r="H35" s="95"/>
    </row>
    <row r="36" spans="1:8" ht="12" customHeight="1">
      <c r="A36" s="10" t="s">
        <v>1779</v>
      </c>
      <c r="B36" s="13" t="s">
        <v>1935</v>
      </c>
      <c r="C36" s="94">
        <v>323</v>
      </c>
      <c r="D36" s="94">
        <v>327003</v>
      </c>
      <c r="E36" s="94">
        <v>72531</v>
      </c>
      <c r="F36" s="94">
        <v>315</v>
      </c>
      <c r="G36" s="94">
        <v>322195</v>
      </c>
      <c r="H36" s="95">
        <v>71352</v>
      </c>
    </row>
    <row r="37" spans="2:8" ht="12" customHeight="1">
      <c r="B37" s="13" t="s">
        <v>1937</v>
      </c>
      <c r="C37" s="94">
        <v>27</v>
      </c>
      <c r="D37" s="94">
        <v>13023</v>
      </c>
      <c r="E37" s="94">
        <v>3090</v>
      </c>
      <c r="F37" s="94">
        <v>23</v>
      </c>
      <c r="G37" s="94">
        <v>12276</v>
      </c>
      <c r="H37" s="95">
        <v>2899</v>
      </c>
    </row>
    <row r="38" spans="2:8" ht="12" customHeight="1">
      <c r="B38" s="13" t="s">
        <v>1938</v>
      </c>
      <c r="C38" s="94">
        <v>296</v>
      </c>
      <c r="D38" s="94">
        <v>313980</v>
      </c>
      <c r="E38" s="94">
        <v>69441</v>
      </c>
      <c r="F38" s="94">
        <v>292</v>
      </c>
      <c r="G38" s="94">
        <v>309919</v>
      </c>
      <c r="H38" s="95">
        <v>68453</v>
      </c>
    </row>
    <row r="39" spans="2:8" ht="12" customHeight="1">
      <c r="B39" s="13"/>
      <c r="C39" s="94"/>
      <c r="D39" s="94"/>
      <c r="E39" s="94"/>
      <c r="F39" s="94"/>
      <c r="G39" s="94"/>
      <c r="H39" s="95"/>
    </row>
    <row r="40" spans="1:8" ht="12" customHeight="1">
      <c r="A40" s="10" t="s">
        <v>1780</v>
      </c>
      <c r="B40" s="13" t="s">
        <v>1935</v>
      </c>
      <c r="C40" s="94">
        <v>915</v>
      </c>
      <c r="D40" s="94">
        <v>2176616</v>
      </c>
      <c r="E40" s="94">
        <v>436364</v>
      </c>
      <c r="F40" s="94">
        <v>910</v>
      </c>
      <c r="G40" s="94">
        <v>2156344</v>
      </c>
      <c r="H40" s="95">
        <v>431802</v>
      </c>
    </row>
    <row r="41" spans="2:8" ht="12" customHeight="1">
      <c r="B41" s="13" t="s">
        <v>1937</v>
      </c>
      <c r="C41" s="94">
        <v>51</v>
      </c>
      <c r="D41" s="94">
        <v>34058</v>
      </c>
      <c r="E41" s="94">
        <v>7118</v>
      </c>
      <c r="F41" s="94">
        <v>48</v>
      </c>
      <c r="G41" s="94">
        <v>33264</v>
      </c>
      <c r="H41" s="95">
        <v>6939</v>
      </c>
    </row>
    <row r="42" spans="2:8" ht="12" customHeight="1">
      <c r="B42" s="13" t="s">
        <v>1938</v>
      </c>
      <c r="C42" s="94">
        <v>864</v>
      </c>
      <c r="D42" s="94">
        <v>2142558</v>
      </c>
      <c r="E42" s="94">
        <v>429246</v>
      </c>
      <c r="F42" s="94">
        <v>862</v>
      </c>
      <c r="G42" s="94">
        <v>2123080</v>
      </c>
      <c r="H42" s="95">
        <v>424863</v>
      </c>
    </row>
    <row r="43" spans="2:8" ht="12" customHeight="1">
      <c r="B43" s="13"/>
      <c r="C43" s="94"/>
      <c r="D43" s="94"/>
      <c r="E43" s="94"/>
      <c r="F43" s="94"/>
      <c r="G43" s="94"/>
      <c r="H43" s="98"/>
    </row>
    <row r="44" spans="1:8" ht="12" customHeight="1">
      <c r="A44" s="10" t="s">
        <v>1744</v>
      </c>
      <c r="B44" s="13" t="s">
        <v>1935</v>
      </c>
      <c r="C44" s="94">
        <v>90</v>
      </c>
      <c r="D44" s="94">
        <v>200885</v>
      </c>
      <c r="E44" s="94">
        <v>37685</v>
      </c>
      <c r="F44" s="94">
        <v>83</v>
      </c>
      <c r="G44" s="94">
        <v>101199</v>
      </c>
      <c r="H44" s="95">
        <v>22018</v>
      </c>
    </row>
    <row r="45" spans="2:8" ht="12" customHeight="1">
      <c r="B45" s="13" t="s">
        <v>1937</v>
      </c>
      <c r="C45" s="94">
        <v>10</v>
      </c>
      <c r="D45" s="94">
        <v>21664</v>
      </c>
      <c r="E45" s="94">
        <v>4894</v>
      </c>
      <c r="F45" s="94">
        <v>10</v>
      </c>
      <c r="G45" s="94">
        <v>21664</v>
      </c>
      <c r="H45" s="95">
        <v>4894</v>
      </c>
    </row>
    <row r="46" spans="2:8" ht="12" customHeight="1">
      <c r="B46" s="13" t="s">
        <v>1938</v>
      </c>
      <c r="C46" s="94">
        <v>80</v>
      </c>
      <c r="D46" s="94">
        <v>179221</v>
      </c>
      <c r="E46" s="94">
        <v>32791</v>
      </c>
      <c r="F46" s="94">
        <v>73</v>
      </c>
      <c r="G46" s="94">
        <v>79535</v>
      </c>
      <c r="H46" s="95">
        <v>17124</v>
      </c>
    </row>
    <row r="47" spans="2:8" ht="12" customHeight="1">
      <c r="B47" s="13"/>
      <c r="C47" s="94"/>
      <c r="D47" s="94"/>
      <c r="E47" s="94"/>
      <c r="F47" s="94"/>
      <c r="G47" s="94"/>
      <c r="H47" s="95"/>
    </row>
    <row r="48" spans="1:8" ht="12" customHeight="1">
      <c r="A48" s="10" t="s">
        <v>1781</v>
      </c>
      <c r="B48" s="13" t="s">
        <v>1935</v>
      </c>
      <c r="C48" s="94">
        <v>337</v>
      </c>
      <c r="D48" s="94">
        <v>147611</v>
      </c>
      <c r="E48" s="94">
        <v>32889</v>
      </c>
      <c r="F48" s="94">
        <v>332</v>
      </c>
      <c r="G48" s="94">
        <v>143807</v>
      </c>
      <c r="H48" s="95">
        <v>32172</v>
      </c>
    </row>
    <row r="49" spans="2:8" ht="12" customHeight="1">
      <c r="B49" s="13" t="s">
        <v>1937</v>
      </c>
      <c r="C49" s="94">
        <v>23</v>
      </c>
      <c r="D49" s="94">
        <v>7104</v>
      </c>
      <c r="E49" s="94">
        <v>1590</v>
      </c>
      <c r="F49" s="94">
        <v>23</v>
      </c>
      <c r="G49" s="94">
        <v>7104</v>
      </c>
      <c r="H49" s="95">
        <v>1590</v>
      </c>
    </row>
    <row r="50" spans="2:8" ht="12" customHeight="1">
      <c r="B50" s="13" t="s">
        <v>1938</v>
      </c>
      <c r="C50" s="94">
        <v>314</v>
      </c>
      <c r="D50" s="94">
        <v>140507</v>
      </c>
      <c r="E50" s="94">
        <v>31299</v>
      </c>
      <c r="F50" s="94">
        <v>309</v>
      </c>
      <c r="G50" s="94">
        <v>136703</v>
      </c>
      <c r="H50" s="95">
        <v>30582</v>
      </c>
    </row>
    <row r="51" spans="2:8" ht="12" customHeight="1">
      <c r="B51" s="13"/>
      <c r="C51" s="94"/>
      <c r="D51" s="94"/>
      <c r="E51" s="94"/>
      <c r="F51" s="94"/>
      <c r="G51" s="94"/>
      <c r="H51" s="95"/>
    </row>
    <row r="52" spans="1:8" ht="12" customHeight="1">
      <c r="A52" s="10" t="s">
        <v>1746</v>
      </c>
      <c r="B52" s="13" t="s">
        <v>1935</v>
      </c>
      <c r="C52" s="94">
        <v>507</v>
      </c>
      <c r="D52" s="94">
        <v>948156</v>
      </c>
      <c r="E52" s="94">
        <v>193483</v>
      </c>
      <c r="F52" s="94">
        <v>502</v>
      </c>
      <c r="G52" s="94">
        <v>927063</v>
      </c>
      <c r="H52" s="95">
        <v>191797</v>
      </c>
    </row>
    <row r="53" spans="2:8" ht="12" customHeight="1">
      <c r="B53" s="13" t="s">
        <v>1937</v>
      </c>
      <c r="C53" s="94">
        <v>6</v>
      </c>
      <c r="D53" s="94">
        <v>9588</v>
      </c>
      <c r="E53" s="94">
        <v>2019</v>
      </c>
      <c r="F53" s="94">
        <v>5</v>
      </c>
      <c r="G53" s="94">
        <v>6261</v>
      </c>
      <c r="H53" s="95">
        <v>1313</v>
      </c>
    </row>
    <row r="54" spans="2:8" ht="12" customHeight="1">
      <c r="B54" s="13" t="s">
        <v>1938</v>
      </c>
      <c r="C54" s="94">
        <v>501</v>
      </c>
      <c r="D54" s="94">
        <v>938568</v>
      </c>
      <c r="E54" s="94">
        <v>191464</v>
      </c>
      <c r="F54" s="94">
        <v>497</v>
      </c>
      <c r="G54" s="94">
        <v>920802</v>
      </c>
      <c r="H54" s="95">
        <v>190484</v>
      </c>
    </row>
    <row r="55" spans="2:8" ht="12" customHeight="1">
      <c r="B55" s="13"/>
      <c r="C55" s="94"/>
      <c r="D55" s="94"/>
      <c r="E55" s="94"/>
      <c r="F55" s="94"/>
      <c r="G55" s="94"/>
      <c r="H55" s="95"/>
    </row>
    <row r="56" spans="1:8" ht="12" customHeight="1">
      <c r="A56" s="10" t="s">
        <v>1782</v>
      </c>
      <c r="B56" s="13" t="s">
        <v>1935</v>
      </c>
      <c r="C56" s="94">
        <v>298</v>
      </c>
      <c r="D56" s="94">
        <v>417192</v>
      </c>
      <c r="E56" s="94">
        <v>81293</v>
      </c>
      <c r="F56" s="94">
        <v>283</v>
      </c>
      <c r="G56" s="94">
        <v>392765</v>
      </c>
      <c r="H56" s="95">
        <v>76282</v>
      </c>
    </row>
    <row r="57" spans="2:8" ht="12" customHeight="1">
      <c r="B57" s="13" t="s">
        <v>1937</v>
      </c>
      <c r="C57" s="94">
        <v>2</v>
      </c>
      <c r="D57" s="94">
        <v>2243</v>
      </c>
      <c r="E57" s="94">
        <v>669</v>
      </c>
      <c r="F57" s="94">
        <v>2</v>
      </c>
      <c r="G57" s="94">
        <v>2243</v>
      </c>
      <c r="H57" s="95">
        <v>669</v>
      </c>
    </row>
    <row r="58" spans="2:8" ht="12" customHeight="1">
      <c r="B58" s="13" t="s">
        <v>1938</v>
      </c>
      <c r="C58" s="94">
        <v>296</v>
      </c>
      <c r="D58" s="94">
        <v>414949</v>
      </c>
      <c r="E58" s="94">
        <v>80624</v>
      </c>
      <c r="F58" s="94">
        <v>281</v>
      </c>
      <c r="G58" s="94">
        <v>390522</v>
      </c>
      <c r="H58" s="95">
        <v>75613</v>
      </c>
    </row>
    <row r="59" spans="2:8" ht="12" customHeight="1">
      <c r="B59" s="13"/>
      <c r="C59" s="94"/>
      <c r="D59" s="94"/>
      <c r="E59" s="94"/>
      <c r="F59" s="94"/>
      <c r="G59" s="94"/>
      <c r="H59" s="95"/>
    </row>
    <row r="60" spans="1:8" ht="12" customHeight="1">
      <c r="A60" s="10" t="s">
        <v>1748</v>
      </c>
      <c r="B60" s="13" t="s">
        <v>1935</v>
      </c>
      <c r="C60" s="94">
        <v>258</v>
      </c>
      <c r="D60" s="94">
        <v>197598</v>
      </c>
      <c r="E60" s="94">
        <v>40650</v>
      </c>
      <c r="F60" s="94">
        <v>252</v>
      </c>
      <c r="G60" s="94">
        <v>184484</v>
      </c>
      <c r="H60" s="95">
        <v>37936</v>
      </c>
    </row>
    <row r="61" spans="2:8" ht="12" customHeight="1">
      <c r="B61" s="13" t="s">
        <v>1937</v>
      </c>
      <c r="C61" s="94">
        <v>85</v>
      </c>
      <c r="D61" s="94">
        <v>51686</v>
      </c>
      <c r="E61" s="94">
        <v>11183</v>
      </c>
      <c r="F61" s="94">
        <v>84</v>
      </c>
      <c r="G61" s="94">
        <v>51172</v>
      </c>
      <c r="H61" s="95">
        <v>11079</v>
      </c>
    </row>
    <row r="62" spans="2:8" ht="12" customHeight="1">
      <c r="B62" s="13" t="s">
        <v>1938</v>
      </c>
      <c r="C62" s="94">
        <v>173</v>
      </c>
      <c r="D62" s="94">
        <v>145912</v>
      </c>
      <c r="E62" s="94">
        <v>29467</v>
      </c>
      <c r="F62" s="94">
        <v>168</v>
      </c>
      <c r="G62" s="94">
        <v>133312</v>
      </c>
      <c r="H62" s="95">
        <v>26857</v>
      </c>
    </row>
    <row r="63" spans="2:8" ht="12" customHeight="1">
      <c r="B63" s="13"/>
      <c r="C63" s="94"/>
      <c r="D63" s="94"/>
      <c r="E63" s="94"/>
      <c r="F63" s="94"/>
      <c r="G63" s="94"/>
      <c r="H63" s="95"/>
    </row>
    <row r="64" spans="1:8" ht="12" customHeight="1">
      <c r="A64" s="10" t="s">
        <v>1783</v>
      </c>
      <c r="B64" s="13" t="s">
        <v>1935</v>
      </c>
      <c r="C64" s="94">
        <v>252</v>
      </c>
      <c r="D64" s="94">
        <v>216653</v>
      </c>
      <c r="E64" s="94">
        <v>45695</v>
      </c>
      <c r="F64" s="94">
        <v>249</v>
      </c>
      <c r="G64" s="94">
        <v>214396</v>
      </c>
      <c r="H64" s="95">
        <v>45264</v>
      </c>
    </row>
    <row r="65" spans="2:8" ht="12" customHeight="1">
      <c r="B65" s="13" t="s">
        <v>1937</v>
      </c>
      <c r="C65" s="94">
        <v>54</v>
      </c>
      <c r="D65" s="94">
        <v>20558</v>
      </c>
      <c r="E65" s="94">
        <v>4590</v>
      </c>
      <c r="F65" s="94">
        <v>54</v>
      </c>
      <c r="G65" s="94">
        <v>20558</v>
      </c>
      <c r="H65" s="95">
        <v>4590</v>
      </c>
    </row>
    <row r="66" spans="2:8" ht="12" customHeight="1">
      <c r="B66" s="13" t="s">
        <v>1938</v>
      </c>
      <c r="C66" s="94">
        <v>198</v>
      </c>
      <c r="D66" s="94">
        <v>196095</v>
      </c>
      <c r="E66" s="94">
        <v>41105</v>
      </c>
      <c r="F66" s="94">
        <v>195</v>
      </c>
      <c r="G66" s="94">
        <v>193838</v>
      </c>
      <c r="H66" s="95">
        <v>40674</v>
      </c>
    </row>
    <row r="67" spans="2:8" ht="12" customHeight="1">
      <c r="B67" s="13"/>
      <c r="C67" s="94"/>
      <c r="D67" s="94"/>
      <c r="E67" s="94"/>
      <c r="F67" s="94"/>
      <c r="G67" s="94"/>
      <c r="H67" s="95"/>
    </row>
    <row r="68" spans="1:8" ht="12" customHeight="1">
      <c r="A68" s="10" t="s">
        <v>1784</v>
      </c>
      <c r="B68" s="13" t="s">
        <v>1935</v>
      </c>
      <c r="C68" s="94">
        <v>416</v>
      </c>
      <c r="D68" s="94">
        <v>541191</v>
      </c>
      <c r="E68" s="94">
        <v>124938</v>
      </c>
      <c r="F68" s="94">
        <v>412</v>
      </c>
      <c r="G68" s="94">
        <v>530752</v>
      </c>
      <c r="H68" s="95">
        <v>123468</v>
      </c>
    </row>
    <row r="69" spans="2:8" ht="12" customHeight="1">
      <c r="B69" s="13" t="s">
        <v>1937</v>
      </c>
      <c r="C69" s="94">
        <v>4</v>
      </c>
      <c r="D69" s="94">
        <v>28444</v>
      </c>
      <c r="E69" s="94">
        <v>6538</v>
      </c>
      <c r="F69" s="94">
        <v>4</v>
      </c>
      <c r="G69" s="94">
        <v>28444</v>
      </c>
      <c r="H69" s="95">
        <v>6538</v>
      </c>
    </row>
    <row r="70" spans="2:8" ht="12" customHeight="1">
      <c r="B70" s="13" t="s">
        <v>1938</v>
      </c>
      <c r="C70" s="94">
        <v>412</v>
      </c>
      <c r="D70" s="94">
        <v>512747</v>
      </c>
      <c r="E70" s="94">
        <v>118400</v>
      </c>
      <c r="F70" s="94">
        <v>408</v>
      </c>
      <c r="G70" s="94">
        <v>502308</v>
      </c>
      <c r="H70" s="95">
        <v>116930</v>
      </c>
    </row>
    <row r="71" spans="2:8" ht="12" customHeight="1">
      <c r="B71" s="13"/>
      <c r="C71" s="94"/>
      <c r="D71" s="94"/>
      <c r="E71" s="94"/>
      <c r="F71" s="94"/>
      <c r="G71" s="94"/>
      <c r="H71" s="95"/>
    </row>
    <row r="72" spans="1:8" ht="12" customHeight="1">
      <c r="A72" s="10" t="s">
        <v>1785</v>
      </c>
      <c r="B72" s="13" t="s">
        <v>1935</v>
      </c>
      <c r="C72" s="94">
        <v>1094</v>
      </c>
      <c r="D72" s="94">
        <v>2787755</v>
      </c>
      <c r="E72" s="94">
        <v>574439</v>
      </c>
      <c r="F72" s="94">
        <v>1031</v>
      </c>
      <c r="G72" s="94">
        <v>1968528</v>
      </c>
      <c r="H72" s="95">
        <v>417651</v>
      </c>
    </row>
    <row r="73" spans="2:8" ht="12" customHeight="1">
      <c r="B73" s="13" t="s">
        <v>1937</v>
      </c>
      <c r="C73" s="94">
        <v>98</v>
      </c>
      <c r="D73" s="94">
        <v>155912</v>
      </c>
      <c r="E73" s="94">
        <v>29345</v>
      </c>
      <c r="F73" s="94">
        <v>89</v>
      </c>
      <c r="G73" s="94">
        <v>143105</v>
      </c>
      <c r="H73" s="95">
        <v>27066</v>
      </c>
    </row>
    <row r="74" spans="2:8" ht="12" customHeight="1">
      <c r="B74" s="13" t="s">
        <v>1938</v>
      </c>
      <c r="C74" s="94">
        <v>996</v>
      </c>
      <c r="D74" s="94">
        <v>2631843</v>
      </c>
      <c r="E74" s="94">
        <v>545094</v>
      </c>
      <c r="F74" s="94">
        <v>942</v>
      </c>
      <c r="G74" s="94">
        <v>1825423</v>
      </c>
      <c r="H74" s="95">
        <v>390585</v>
      </c>
    </row>
    <row r="75" spans="2:8" ht="12" customHeight="1">
      <c r="B75" s="13"/>
      <c r="C75" s="94"/>
      <c r="D75" s="94"/>
      <c r="E75" s="94"/>
      <c r="F75" s="94"/>
      <c r="G75" s="94"/>
      <c r="H75" s="95"/>
    </row>
    <row r="76" spans="1:8" ht="12" customHeight="1">
      <c r="A76" s="10" t="s">
        <v>1752</v>
      </c>
      <c r="B76" s="13" t="s">
        <v>1935</v>
      </c>
      <c r="C76" s="94">
        <v>154</v>
      </c>
      <c r="D76" s="94">
        <v>120385</v>
      </c>
      <c r="E76" s="94">
        <v>24179</v>
      </c>
      <c r="F76" s="94">
        <v>138</v>
      </c>
      <c r="G76" s="94">
        <v>67984</v>
      </c>
      <c r="H76" s="95">
        <v>15843</v>
      </c>
    </row>
    <row r="77" spans="2:8" ht="12" customHeight="1">
      <c r="B77" s="13" t="s">
        <v>1937</v>
      </c>
      <c r="C77" s="94">
        <v>17</v>
      </c>
      <c r="D77" s="94">
        <v>32542</v>
      </c>
      <c r="E77" s="94">
        <v>5735</v>
      </c>
      <c r="F77" s="94">
        <v>13</v>
      </c>
      <c r="G77" s="94">
        <v>5081</v>
      </c>
      <c r="H77" s="95">
        <v>1261</v>
      </c>
    </row>
    <row r="78" spans="2:8" ht="12" customHeight="1">
      <c r="B78" s="13" t="s">
        <v>1938</v>
      </c>
      <c r="C78" s="94">
        <v>137</v>
      </c>
      <c r="D78" s="94">
        <v>87843</v>
      </c>
      <c r="E78" s="94">
        <v>18444</v>
      </c>
      <c r="F78" s="94">
        <v>125</v>
      </c>
      <c r="G78" s="94">
        <v>62903</v>
      </c>
      <c r="H78" s="95">
        <v>14582</v>
      </c>
    </row>
  </sheetData>
  <mergeCells count="10">
    <mergeCell ref="A6:A7"/>
    <mergeCell ref="A8:A10"/>
    <mergeCell ref="C8:C10"/>
    <mergeCell ref="D8:D10"/>
    <mergeCell ref="C6:E7"/>
    <mergeCell ref="F6:H7"/>
    <mergeCell ref="E8:E10"/>
    <mergeCell ref="F8:F10"/>
    <mergeCell ref="G8:G10"/>
    <mergeCell ref="H8:H10"/>
  </mergeCells>
  <printOptions horizontalCentered="1" verticalCentered="1"/>
  <pageMargins left="0.7874015748031497" right="0.7874015748031497" top="0.7874015748031497" bottom="0.7874015748031497" header="0.5118110236220472" footer="0.5118110236220472"/>
  <pageSetup horizontalDpi="600" verticalDpi="600" orientation="portrait" paperSize="9" scale="70" r:id="rId1"/>
</worksheet>
</file>

<file path=xl/worksheets/sheet44.xml><?xml version="1.0" encoding="utf-8"?>
<worksheet xmlns="http://schemas.openxmlformats.org/spreadsheetml/2006/main" xmlns:r="http://schemas.openxmlformats.org/officeDocument/2006/relationships">
  <dimension ref="A2:I80"/>
  <sheetViews>
    <sheetView showGridLines="0" workbookViewId="0" topLeftCell="A1">
      <selection activeCell="H15" sqref="H15"/>
    </sheetView>
  </sheetViews>
  <sheetFormatPr defaultColWidth="9.140625" defaultRowHeight="12.75"/>
  <cols>
    <col min="1" max="1" width="23.421875" style="10" customWidth="1"/>
    <col min="2" max="2" width="3.421875" style="10" customWidth="1"/>
    <col min="3" max="3" width="10.00390625" style="10" customWidth="1"/>
    <col min="4" max="4" width="12.28125" style="10" customWidth="1"/>
    <col min="5" max="5" width="12.421875" style="10" customWidth="1"/>
    <col min="6" max="6" width="10.57421875" style="10" customWidth="1"/>
    <col min="7" max="8" width="14.7109375" style="10" customWidth="1"/>
    <col min="9" max="16384" width="9.140625" style="10" customWidth="1"/>
  </cols>
  <sheetData>
    <row r="1" ht="14.25" customHeight="1"/>
    <row r="2" ht="12.75">
      <c r="A2" s="10" t="s">
        <v>654</v>
      </c>
    </row>
    <row r="3" ht="12.75">
      <c r="A3" s="10" t="s">
        <v>1786</v>
      </c>
    </row>
    <row r="4" ht="12.75">
      <c r="A4" s="10" t="s">
        <v>1787</v>
      </c>
    </row>
    <row r="5" spans="1:9" ht="12.75">
      <c r="A5" s="82" t="s">
        <v>1213</v>
      </c>
      <c r="B5" s="82"/>
      <c r="C5" s="82"/>
      <c r="D5" s="82"/>
      <c r="E5" s="82"/>
      <c r="F5" s="82"/>
      <c r="G5" s="82"/>
      <c r="H5" s="82"/>
      <c r="I5" s="82"/>
    </row>
    <row r="6" spans="1:9" ht="12.75">
      <c r="A6" s="82" t="s">
        <v>1214</v>
      </c>
      <c r="B6" s="82"/>
      <c r="C6" s="82"/>
      <c r="D6" s="82"/>
      <c r="E6" s="82"/>
      <c r="F6" s="82"/>
      <c r="G6" s="82"/>
      <c r="H6" s="82"/>
      <c r="I6" s="82"/>
    </row>
    <row r="7" spans="1:8" ht="12.75">
      <c r="A7" s="11"/>
      <c r="B7" s="11"/>
      <c r="F7" s="11"/>
      <c r="G7" s="11"/>
      <c r="H7" s="11"/>
    </row>
    <row r="8" spans="1:8" ht="21" customHeight="1">
      <c r="A8" s="563" t="s">
        <v>719</v>
      </c>
      <c r="B8" s="18"/>
      <c r="C8" s="508" t="s">
        <v>688</v>
      </c>
      <c r="D8" s="508"/>
      <c r="E8" s="545"/>
      <c r="F8" s="509" t="s">
        <v>689</v>
      </c>
      <c r="G8" s="563"/>
      <c r="H8" s="563"/>
    </row>
    <row r="9" spans="1:8" ht="33" customHeight="1">
      <c r="A9" s="563"/>
      <c r="B9" s="13"/>
      <c r="C9" s="511"/>
      <c r="D9" s="511"/>
      <c r="E9" s="520"/>
      <c r="F9" s="498"/>
      <c r="G9" s="511"/>
      <c r="H9" s="511"/>
    </row>
    <row r="10" spans="1:8" ht="12.75">
      <c r="A10" s="561" t="s">
        <v>698</v>
      </c>
      <c r="B10" s="13"/>
      <c r="C10" s="545" t="s">
        <v>1384</v>
      </c>
      <c r="D10" s="505" t="s">
        <v>690</v>
      </c>
      <c r="E10" s="505" t="s">
        <v>368</v>
      </c>
      <c r="F10" s="545" t="s">
        <v>1384</v>
      </c>
      <c r="G10" s="505" t="s">
        <v>691</v>
      </c>
      <c r="H10" s="497" t="s">
        <v>1392</v>
      </c>
    </row>
    <row r="11" spans="1:8" ht="66" customHeight="1">
      <c r="A11" s="561"/>
      <c r="B11" s="13"/>
      <c r="C11" s="519"/>
      <c r="D11" s="506"/>
      <c r="E11" s="506"/>
      <c r="F11" s="519"/>
      <c r="G11" s="506"/>
      <c r="H11" s="509"/>
    </row>
    <row r="12" spans="1:8" ht="15.75" customHeight="1">
      <c r="A12" s="562"/>
      <c r="B12" s="19"/>
      <c r="C12" s="520"/>
      <c r="D12" s="507"/>
      <c r="E12" s="507"/>
      <c r="F12" s="520"/>
      <c r="G12" s="507"/>
      <c r="H12" s="498"/>
    </row>
    <row r="13" spans="1:8" ht="12" customHeight="1">
      <c r="A13" s="10" t="s">
        <v>697</v>
      </c>
      <c r="B13" s="13" t="s">
        <v>1935</v>
      </c>
      <c r="C13" s="94">
        <v>10263</v>
      </c>
      <c r="D13" s="94">
        <v>12342173</v>
      </c>
      <c r="E13" s="94">
        <v>2600177</v>
      </c>
      <c r="F13" s="94">
        <v>89</v>
      </c>
      <c r="G13" s="94">
        <v>425874</v>
      </c>
      <c r="H13" s="95">
        <v>47516</v>
      </c>
    </row>
    <row r="14" spans="2:8" ht="12" customHeight="1">
      <c r="B14" s="13" t="s">
        <v>1937</v>
      </c>
      <c r="C14" s="94">
        <v>651</v>
      </c>
      <c r="D14" s="94">
        <v>1002165</v>
      </c>
      <c r="E14" s="94">
        <v>175073</v>
      </c>
      <c r="F14" s="94">
        <v>48</v>
      </c>
      <c r="G14" s="94">
        <v>343098</v>
      </c>
      <c r="H14" s="95">
        <v>37851</v>
      </c>
    </row>
    <row r="15" spans="2:8" ht="12" customHeight="1">
      <c r="B15" s="13" t="s">
        <v>1938</v>
      </c>
      <c r="C15" s="94">
        <v>9612</v>
      </c>
      <c r="D15" s="94">
        <v>11340008</v>
      </c>
      <c r="E15" s="94">
        <v>2425104</v>
      </c>
      <c r="F15" s="94">
        <v>41</v>
      </c>
      <c r="G15" s="94">
        <v>82776</v>
      </c>
      <c r="H15" s="95">
        <v>9665</v>
      </c>
    </row>
    <row r="16" spans="2:8" ht="12" customHeight="1">
      <c r="B16" s="13"/>
      <c r="C16" s="94"/>
      <c r="D16" s="94"/>
      <c r="E16" s="94"/>
      <c r="F16" s="94"/>
      <c r="G16" s="94"/>
      <c r="H16" s="95"/>
    </row>
    <row r="17" spans="1:8" ht="12" customHeight="1">
      <c r="A17" s="10" t="s">
        <v>1215</v>
      </c>
      <c r="B17" s="13" t="s">
        <v>1935</v>
      </c>
      <c r="C17" s="94">
        <v>151</v>
      </c>
      <c r="D17" s="94">
        <v>120394</v>
      </c>
      <c r="E17" s="94">
        <v>24976</v>
      </c>
      <c r="F17" s="94">
        <v>2</v>
      </c>
      <c r="G17" s="94">
        <v>10243</v>
      </c>
      <c r="H17" s="95">
        <v>2098</v>
      </c>
    </row>
    <row r="18" spans="2:8" ht="12" customHeight="1">
      <c r="B18" s="13" t="s">
        <v>1937</v>
      </c>
      <c r="C18" s="94">
        <v>16</v>
      </c>
      <c r="D18" s="94">
        <v>14781</v>
      </c>
      <c r="E18" s="94">
        <v>3162</v>
      </c>
      <c r="F18" s="94">
        <v>2</v>
      </c>
      <c r="G18" s="94">
        <v>10243</v>
      </c>
      <c r="H18" s="95">
        <v>2098</v>
      </c>
    </row>
    <row r="19" spans="2:8" ht="12" customHeight="1">
      <c r="B19" s="13" t="s">
        <v>1938</v>
      </c>
      <c r="C19" s="94">
        <v>135</v>
      </c>
      <c r="D19" s="94">
        <v>105613</v>
      </c>
      <c r="E19" s="94">
        <v>21814</v>
      </c>
      <c r="F19" s="94" t="s">
        <v>536</v>
      </c>
      <c r="G19" s="94" t="s">
        <v>536</v>
      </c>
      <c r="H19" s="95" t="s">
        <v>536</v>
      </c>
    </row>
    <row r="20" spans="2:8" ht="12" customHeight="1">
      <c r="B20" s="13"/>
      <c r="C20" s="94"/>
      <c r="D20" s="94"/>
      <c r="E20" s="94"/>
      <c r="F20" s="94"/>
      <c r="G20" s="94"/>
      <c r="H20" s="95"/>
    </row>
    <row r="21" spans="1:8" ht="12" customHeight="1">
      <c r="A21" s="10" t="s">
        <v>1216</v>
      </c>
      <c r="B21" s="13" t="s">
        <v>1935</v>
      </c>
      <c r="C21" s="94">
        <v>3875</v>
      </c>
      <c r="D21" s="94">
        <v>1115407</v>
      </c>
      <c r="E21" s="94">
        <v>334180</v>
      </c>
      <c r="F21" s="94">
        <v>2</v>
      </c>
      <c r="G21" s="94">
        <v>2917</v>
      </c>
      <c r="H21" s="95">
        <v>506</v>
      </c>
    </row>
    <row r="22" spans="2:8" ht="12" customHeight="1">
      <c r="B22" s="13" t="s">
        <v>1937</v>
      </c>
      <c r="C22" s="94">
        <v>24</v>
      </c>
      <c r="D22" s="94">
        <v>13948</v>
      </c>
      <c r="E22" s="94">
        <v>2687</v>
      </c>
      <c r="F22" s="94">
        <v>1</v>
      </c>
      <c r="G22" s="94">
        <v>1385</v>
      </c>
      <c r="H22" s="95">
        <v>159</v>
      </c>
    </row>
    <row r="23" spans="2:8" ht="12" customHeight="1">
      <c r="B23" s="13" t="s">
        <v>1938</v>
      </c>
      <c r="C23" s="94">
        <v>3851</v>
      </c>
      <c r="D23" s="94">
        <v>1101459</v>
      </c>
      <c r="E23" s="94">
        <v>331493</v>
      </c>
      <c r="F23" s="94">
        <v>1</v>
      </c>
      <c r="G23" s="94">
        <v>1532</v>
      </c>
      <c r="H23" s="95">
        <v>347</v>
      </c>
    </row>
    <row r="24" spans="2:8" ht="12" customHeight="1">
      <c r="B24" s="13"/>
      <c r="C24" s="94"/>
      <c r="D24" s="94"/>
      <c r="E24" s="94"/>
      <c r="F24" s="94"/>
      <c r="G24" s="94"/>
      <c r="H24" s="95"/>
    </row>
    <row r="25" spans="1:8" ht="12" customHeight="1">
      <c r="A25" s="10" t="s">
        <v>1217</v>
      </c>
      <c r="B25" s="13" t="s">
        <v>1935</v>
      </c>
      <c r="C25" s="94">
        <v>476</v>
      </c>
      <c r="D25" s="94">
        <v>1321496</v>
      </c>
      <c r="E25" s="94">
        <v>264576</v>
      </c>
      <c r="F25" s="94">
        <v>4</v>
      </c>
      <c r="G25" s="94">
        <v>38110</v>
      </c>
      <c r="H25" s="95">
        <v>2843</v>
      </c>
    </row>
    <row r="26" spans="2:8" ht="12" customHeight="1">
      <c r="B26" s="13" t="s">
        <v>1937</v>
      </c>
      <c r="C26" s="94">
        <v>50</v>
      </c>
      <c r="D26" s="94">
        <v>69317</v>
      </c>
      <c r="E26" s="94">
        <v>11995</v>
      </c>
      <c r="F26" s="94">
        <v>2</v>
      </c>
      <c r="G26" s="94">
        <v>21016</v>
      </c>
      <c r="H26" s="95">
        <v>1394</v>
      </c>
    </row>
    <row r="27" spans="2:8" ht="12" customHeight="1">
      <c r="B27" s="13" t="s">
        <v>1938</v>
      </c>
      <c r="C27" s="94">
        <v>426</v>
      </c>
      <c r="D27" s="94">
        <v>1252179</v>
      </c>
      <c r="E27" s="94">
        <v>252581</v>
      </c>
      <c r="F27" s="94">
        <v>2</v>
      </c>
      <c r="G27" s="94">
        <v>17094</v>
      </c>
      <c r="H27" s="95">
        <v>1449</v>
      </c>
    </row>
    <row r="28" spans="2:8" ht="12" customHeight="1">
      <c r="B28" s="13"/>
      <c r="C28" s="94"/>
      <c r="D28" s="94"/>
      <c r="E28" s="94"/>
      <c r="F28" s="94"/>
      <c r="G28" s="94"/>
      <c r="H28" s="95"/>
    </row>
    <row r="29" spans="1:8" ht="12" customHeight="1">
      <c r="A29" s="10" t="s">
        <v>1218</v>
      </c>
      <c r="B29" s="13" t="s">
        <v>1935</v>
      </c>
      <c r="C29" s="94">
        <v>72</v>
      </c>
      <c r="D29" s="94">
        <v>178733</v>
      </c>
      <c r="E29" s="94">
        <v>40417</v>
      </c>
      <c r="F29" s="94">
        <v>5</v>
      </c>
      <c r="G29" s="94">
        <v>6666</v>
      </c>
      <c r="H29" s="95">
        <v>827</v>
      </c>
    </row>
    <row r="30" spans="2:8" ht="12" customHeight="1">
      <c r="B30" s="13" t="s">
        <v>1937</v>
      </c>
      <c r="C30" s="94">
        <v>4</v>
      </c>
      <c r="D30" s="94">
        <v>19478</v>
      </c>
      <c r="E30" s="94">
        <v>4980</v>
      </c>
      <c r="F30" s="94" t="s">
        <v>536</v>
      </c>
      <c r="G30" s="94" t="s">
        <v>536</v>
      </c>
      <c r="H30" s="95" t="s">
        <v>536</v>
      </c>
    </row>
    <row r="31" spans="2:8" ht="12" customHeight="1">
      <c r="B31" s="13" t="s">
        <v>1938</v>
      </c>
      <c r="C31" s="94">
        <v>68</v>
      </c>
      <c r="D31" s="94">
        <v>159255</v>
      </c>
      <c r="E31" s="94">
        <v>35437</v>
      </c>
      <c r="F31" s="94">
        <v>5</v>
      </c>
      <c r="G31" s="94">
        <v>6666</v>
      </c>
      <c r="H31" s="95">
        <v>827</v>
      </c>
    </row>
    <row r="32" spans="2:8" ht="12" customHeight="1">
      <c r="B32" s="13"/>
      <c r="C32" s="94"/>
      <c r="D32" s="94"/>
      <c r="E32" s="94"/>
      <c r="F32" s="94"/>
      <c r="G32" s="94"/>
      <c r="H32" s="95"/>
    </row>
    <row r="33" spans="1:8" ht="12" customHeight="1">
      <c r="A33" s="10" t="s">
        <v>1219</v>
      </c>
      <c r="B33" s="13" t="s">
        <v>1935</v>
      </c>
      <c r="C33" s="94">
        <v>764</v>
      </c>
      <c r="D33" s="94">
        <v>917323</v>
      </c>
      <c r="E33" s="94">
        <v>180379</v>
      </c>
      <c r="F33" s="94">
        <v>6</v>
      </c>
      <c r="G33" s="94">
        <v>12785</v>
      </c>
      <c r="H33" s="95">
        <v>2169</v>
      </c>
    </row>
    <row r="34" spans="2:8" ht="12" customHeight="1">
      <c r="B34" s="13" t="s">
        <v>1937</v>
      </c>
      <c r="C34" s="94">
        <v>24</v>
      </c>
      <c r="D34" s="94">
        <v>44853</v>
      </c>
      <c r="E34" s="94">
        <v>9038</v>
      </c>
      <c r="F34" s="94">
        <v>2</v>
      </c>
      <c r="G34" s="94">
        <v>10904</v>
      </c>
      <c r="H34" s="95">
        <v>1732</v>
      </c>
    </row>
    <row r="35" spans="2:8" ht="12" customHeight="1">
      <c r="B35" s="13" t="s">
        <v>1938</v>
      </c>
      <c r="C35" s="94">
        <v>740</v>
      </c>
      <c r="D35" s="94">
        <v>872470</v>
      </c>
      <c r="E35" s="94">
        <v>171341</v>
      </c>
      <c r="F35" s="94">
        <v>4</v>
      </c>
      <c r="G35" s="94">
        <v>1881</v>
      </c>
      <c r="H35" s="95">
        <v>437</v>
      </c>
    </row>
    <row r="36" spans="2:8" ht="12" customHeight="1">
      <c r="B36" s="13"/>
      <c r="C36" s="94"/>
      <c r="D36" s="94"/>
      <c r="E36" s="94"/>
      <c r="F36" s="94"/>
      <c r="G36" s="94"/>
      <c r="H36" s="95"/>
    </row>
    <row r="37" spans="1:8" ht="12" customHeight="1">
      <c r="A37" s="10" t="s">
        <v>1779</v>
      </c>
      <c r="B37" s="13" t="s">
        <v>1935</v>
      </c>
      <c r="C37" s="94">
        <v>336</v>
      </c>
      <c r="D37" s="94">
        <v>353701</v>
      </c>
      <c r="E37" s="94">
        <v>76092</v>
      </c>
      <c r="F37" s="94">
        <v>3</v>
      </c>
      <c r="G37" s="94">
        <v>6662</v>
      </c>
      <c r="H37" s="95">
        <v>871</v>
      </c>
    </row>
    <row r="38" spans="2:8" ht="12" customHeight="1">
      <c r="B38" s="13" t="s">
        <v>1937</v>
      </c>
      <c r="C38" s="94">
        <v>32</v>
      </c>
      <c r="D38" s="94">
        <v>24169</v>
      </c>
      <c r="E38" s="94">
        <v>4757</v>
      </c>
      <c r="F38" s="94">
        <v>1</v>
      </c>
      <c r="G38" s="94">
        <v>4997</v>
      </c>
      <c r="H38" s="95">
        <v>521</v>
      </c>
    </row>
    <row r="39" spans="2:8" ht="12" customHeight="1">
      <c r="B39" s="13" t="s">
        <v>1938</v>
      </c>
      <c r="C39" s="94">
        <v>304</v>
      </c>
      <c r="D39" s="94">
        <v>329532</v>
      </c>
      <c r="E39" s="94">
        <v>71335</v>
      </c>
      <c r="F39" s="94">
        <v>2</v>
      </c>
      <c r="G39" s="94">
        <v>1665</v>
      </c>
      <c r="H39" s="95">
        <v>350</v>
      </c>
    </row>
    <row r="40" spans="2:8" ht="12" customHeight="1">
      <c r="B40" s="13"/>
      <c r="C40" s="94"/>
      <c r="D40" s="94"/>
      <c r="E40" s="94"/>
      <c r="F40" s="94"/>
      <c r="G40" s="94"/>
      <c r="H40" s="95"/>
    </row>
    <row r="41" spans="1:8" ht="12" customHeight="1">
      <c r="A41" s="10" t="s">
        <v>940</v>
      </c>
      <c r="B41" s="13" t="s">
        <v>1935</v>
      </c>
      <c r="C41" s="94">
        <v>928</v>
      </c>
      <c r="D41" s="94">
        <v>2221252</v>
      </c>
      <c r="E41" s="94">
        <v>442758</v>
      </c>
      <c r="F41" s="94">
        <v>6</v>
      </c>
      <c r="G41" s="94">
        <v>33246</v>
      </c>
      <c r="H41" s="95">
        <v>3904</v>
      </c>
    </row>
    <row r="42" spans="2:8" ht="12" customHeight="1">
      <c r="B42" s="13" t="s">
        <v>1937</v>
      </c>
      <c r="C42" s="94">
        <v>59</v>
      </c>
      <c r="D42" s="94">
        <v>70514</v>
      </c>
      <c r="E42" s="94">
        <v>11736</v>
      </c>
      <c r="F42" s="94">
        <v>4</v>
      </c>
      <c r="G42" s="94">
        <v>31773</v>
      </c>
      <c r="H42" s="95">
        <v>3707</v>
      </c>
    </row>
    <row r="43" spans="2:8" ht="12" customHeight="1">
      <c r="B43" s="13" t="s">
        <v>1938</v>
      </c>
      <c r="C43" s="94">
        <v>869</v>
      </c>
      <c r="D43" s="94">
        <v>2150738</v>
      </c>
      <c r="E43" s="94">
        <v>431022</v>
      </c>
      <c r="F43" s="94">
        <v>2</v>
      </c>
      <c r="G43" s="94">
        <v>1473</v>
      </c>
      <c r="H43" s="95">
        <v>197</v>
      </c>
    </row>
    <row r="44" spans="2:8" ht="12" customHeight="1">
      <c r="B44" s="13"/>
      <c r="C44" s="94"/>
      <c r="D44" s="94"/>
      <c r="E44" s="100"/>
      <c r="F44" s="94"/>
      <c r="G44" s="94"/>
      <c r="H44" s="98"/>
    </row>
    <row r="45" spans="1:8" ht="12" customHeight="1">
      <c r="A45" s="10" t="s">
        <v>1220</v>
      </c>
      <c r="B45" s="13" t="s">
        <v>1935</v>
      </c>
      <c r="C45" s="94">
        <v>95</v>
      </c>
      <c r="D45" s="94">
        <v>210131</v>
      </c>
      <c r="E45" s="94">
        <v>39464</v>
      </c>
      <c r="F45" s="94">
        <v>3</v>
      </c>
      <c r="G45" s="94">
        <v>5557</v>
      </c>
      <c r="H45" s="95">
        <v>1116</v>
      </c>
    </row>
    <row r="46" spans="2:8" ht="12" customHeight="1">
      <c r="B46" s="13" t="s">
        <v>1937</v>
      </c>
      <c r="C46" s="94">
        <v>12</v>
      </c>
      <c r="D46" s="94">
        <v>27056</v>
      </c>
      <c r="E46" s="94">
        <v>5939</v>
      </c>
      <c r="F46" s="94">
        <v>1</v>
      </c>
      <c r="G46" s="94">
        <v>5353</v>
      </c>
      <c r="H46" s="95">
        <v>1033</v>
      </c>
    </row>
    <row r="47" spans="2:8" ht="12" customHeight="1">
      <c r="B47" s="13" t="s">
        <v>1938</v>
      </c>
      <c r="C47" s="94">
        <v>83</v>
      </c>
      <c r="D47" s="94">
        <v>183075</v>
      </c>
      <c r="E47" s="94">
        <v>33525</v>
      </c>
      <c r="F47" s="94">
        <v>2</v>
      </c>
      <c r="G47" s="94">
        <v>204</v>
      </c>
      <c r="H47" s="95">
        <v>83</v>
      </c>
    </row>
    <row r="48" spans="2:8" ht="12" customHeight="1">
      <c r="B48" s="13"/>
      <c r="C48" s="94"/>
      <c r="D48" s="94"/>
      <c r="E48" s="94"/>
      <c r="F48" s="94"/>
      <c r="G48" s="94"/>
      <c r="H48" s="95"/>
    </row>
    <row r="49" spans="1:8" ht="12" customHeight="1">
      <c r="A49" s="10" t="s">
        <v>901</v>
      </c>
      <c r="B49" s="13" t="s">
        <v>1935</v>
      </c>
      <c r="C49" s="94">
        <v>363</v>
      </c>
      <c r="D49" s="94">
        <v>198539</v>
      </c>
      <c r="E49" s="94">
        <v>39621</v>
      </c>
      <c r="F49" s="94">
        <v>12</v>
      </c>
      <c r="G49" s="94">
        <v>35962</v>
      </c>
      <c r="H49" s="95">
        <v>4085</v>
      </c>
    </row>
    <row r="50" spans="2:8" ht="12" customHeight="1">
      <c r="B50" s="13" t="s">
        <v>1937</v>
      </c>
      <c r="C50" s="94">
        <v>40</v>
      </c>
      <c r="D50" s="94">
        <v>35322</v>
      </c>
      <c r="E50" s="94">
        <v>5636</v>
      </c>
      <c r="F50" s="94">
        <v>4</v>
      </c>
      <c r="G50" s="94">
        <v>14257</v>
      </c>
      <c r="H50" s="95">
        <v>1578</v>
      </c>
    </row>
    <row r="51" spans="2:8" ht="12" customHeight="1">
      <c r="B51" s="13" t="s">
        <v>1938</v>
      </c>
      <c r="C51" s="94">
        <v>323</v>
      </c>
      <c r="D51" s="94">
        <v>163217</v>
      </c>
      <c r="E51" s="94">
        <v>33985</v>
      </c>
      <c r="F51" s="94">
        <v>8</v>
      </c>
      <c r="G51" s="94">
        <v>21705</v>
      </c>
      <c r="H51" s="95">
        <v>2507</v>
      </c>
    </row>
    <row r="52" spans="2:8" ht="12" customHeight="1">
      <c r="B52" s="13"/>
      <c r="C52" s="94"/>
      <c r="D52" s="94"/>
      <c r="E52" s="94"/>
      <c r="F52" s="94"/>
      <c r="G52" s="94"/>
      <c r="H52" s="95"/>
    </row>
    <row r="53" spans="1:8" ht="12" customHeight="1">
      <c r="A53" s="10" t="s">
        <v>1221</v>
      </c>
      <c r="B53" s="13" t="s">
        <v>1935</v>
      </c>
      <c r="C53" s="94">
        <v>519</v>
      </c>
      <c r="D53" s="94">
        <v>1052208</v>
      </c>
      <c r="E53" s="94">
        <v>203075</v>
      </c>
      <c r="F53" s="94">
        <v>3</v>
      </c>
      <c r="G53" s="94">
        <v>91306</v>
      </c>
      <c r="H53" s="95">
        <v>6970</v>
      </c>
    </row>
    <row r="54" spans="2:8" ht="12" customHeight="1">
      <c r="B54" s="13" t="s">
        <v>1937</v>
      </c>
      <c r="C54" s="94">
        <v>16</v>
      </c>
      <c r="D54" s="94">
        <v>110680</v>
      </c>
      <c r="E54" s="94">
        <v>11112</v>
      </c>
      <c r="F54" s="94">
        <v>3</v>
      </c>
      <c r="G54" s="94">
        <v>91306</v>
      </c>
      <c r="H54" s="95">
        <v>6970</v>
      </c>
    </row>
    <row r="55" spans="2:8" ht="12" customHeight="1">
      <c r="B55" s="13" t="s">
        <v>1938</v>
      </c>
      <c r="C55" s="94">
        <v>503</v>
      </c>
      <c r="D55" s="94">
        <v>941528</v>
      </c>
      <c r="E55" s="94">
        <v>191963</v>
      </c>
      <c r="F55" s="94" t="s">
        <v>536</v>
      </c>
      <c r="G55" s="94" t="s">
        <v>536</v>
      </c>
      <c r="H55" s="95" t="s">
        <v>536</v>
      </c>
    </row>
    <row r="56" spans="2:8" ht="12" customHeight="1">
      <c r="B56" s="13"/>
      <c r="C56" s="94"/>
      <c r="D56" s="94"/>
      <c r="E56" s="94"/>
      <c r="F56" s="94"/>
      <c r="G56" s="94"/>
      <c r="H56" s="95"/>
    </row>
    <row r="57" spans="1:8" ht="12" customHeight="1">
      <c r="A57" s="10" t="s">
        <v>1222</v>
      </c>
      <c r="B57" s="13" t="s">
        <v>1935</v>
      </c>
      <c r="C57" s="94">
        <v>330</v>
      </c>
      <c r="D57" s="94">
        <v>484571</v>
      </c>
      <c r="E57" s="94">
        <v>94172</v>
      </c>
      <c r="F57" s="94">
        <v>3</v>
      </c>
      <c r="G57" s="94">
        <v>21274</v>
      </c>
      <c r="H57" s="95">
        <v>2350</v>
      </c>
    </row>
    <row r="58" spans="2:8" ht="12" customHeight="1">
      <c r="B58" s="13" t="s">
        <v>1937</v>
      </c>
      <c r="C58" s="94">
        <v>20</v>
      </c>
      <c r="D58" s="94">
        <v>51270</v>
      </c>
      <c r="E58" s="94">
        <v>9624</v>
      </c>
      <c r="F58" s="94">
        <v>2</v>
      </c>
      <c r="G58" s="94">
        <v>20214</v>
      </c>
      <c r="H58" s="95">
        <v>2178</v>
      </c>
    </row>
    <row r="59" spans="2:8" ht="12" customHeight="1">
      <c r="B59" s="13" t="s">
        <v>1938</v>
      </c>
      <c r="C59" s="94">
        <v>310</v>
      </c>
      <c r="D59" s="94">
        <v>433301</v>
      </c>
      <c r="E59" s="94">
        <v>84548</v>
      </c>
      <c r="F59" s="94">
        <v>1</v>
      </c>
      <c r="G59" s="94">
        <v>1060</v>
      </c>
      <c r="H59" s="95">
        <v>172</v>
      </c>
    </row>
    <row r="60" spans="2:8" ht="12" customHeight="1">
      <c r="B60" s="13"/>
      <c r="C60" s="94"/>
      <c r="D60" s="94"/>
      <c r="E60" s="94"/>
      <c r="F60" s="94"/>
      <c r="G60" s="94"/>
      <c r="H60" s="95"/>
    </row>
    <row r="61" spans="1:8" ht="12" customHeight="1">
      <c r="A61" s="10" t="s">
        <v>1223</v>
      </c>
      <c r="B61" s="13" t="s">
        <v>1935</v>
      </c>
      <c r="C61" s="94">
        <v>361</v>
      </c>
      <c r="D61" s="94">
        <v>343666</v>
      </c>
      <c r="E61" s="94">
        <v>63550</v>
      </c>
      <c r="F61" s="94">
        <v>13</v>
      </c>
      <c r="G61" s="94">
        <v>91594</v>
      </c>
      <c r="H61" s="95">
        <v>11087</v>
      </c>
    </row>
    <row r="62" spans="2:8" ht="12" customHeight="1">
      <c r="B62" s="13" t="s">
        <v>1937</v>
      </c>
      <c r="C62" s="94">
        <v>134</v>
      </c>
      <c r="D62" s="94">
        <v>165510</v>
      </c>
      <c r="E62" s="94">
        <v>29646</v>
      </c>
      <c r="F62" s="94">
        <v>10</v>
      </c>
      <c r="G62" s="94">
        <v>72558</v>
      </c>
      <c r="H62" s="95">
        <v>9462</v>
      </c>
    </row>
    <row r="63" spans="2:8" ht="12" customHeight="1">
      <c r="B63" s="13" t="s">
        <v>1938</v>
      </c>
      <c r="C63" s="94">
        <v>227</v>
      </c>
      <c r="D63" s="94">
        <v>178156</v>
      </c>
      <c r="E63" s="94">
        <v>33904</v>
      </c>
      <c r="F63" s="94">
        <v>3</v>
      </c>
      <c r="G63" s="94">
        <v>19036</v>
      </c>
      <c r="H63" s="95">
        <v>1625</v>
      </c>
    </row>
    <row r="64" spans="2:8" ht="12" customHeight="1">
      <c r="B64" s="13"/>
      <c r="C64" s="94"/>
      <c r="D64" s="94"/>
      <c r="E64" s="94"/>
      <c r="F64" s="94"/>
      <c r="G64" s="94"/>
      <c r="H64" s="95"/>
    </row>
    <row r="65" spans="1:8" ht="12" customHeight="1">
      <c r="A65" s="10" t="s">
        <v>1224</v>
      </c>
      <c r="B65" s="13" t="s">
        <v>1935</v>
      </c>
      <c r="C65" s="94">
        <v>260</v>
      </c>
      <c r="D65" s="94">
        <v>263113</v>
      </c>
      <c r="E65" s="94">
        <v>55430</v>
      </c>
      <c r="F65" s="94">
        <v>2</v>
      </c>
      <c r="G65" s="94">
        <v>3240</v>
      </c>
      <c r="H65" s="95">
        <v>617</v>
      </c>
    </row>
    <row r="66" spans="2:8" ht="12" customHeight="1">
      <c r="B66" s="13" t="s">
        <v>1937</v>
      </c>
      <c r="C66" s="94">
        <v>59</v>
      </c>
      <c r="D66" s="94">
        <v>58427</v>
      </c>
      <c r="E66" s="94">
        <v>12282</v>
      </c>
      <c r="F66" s="94">
        <v>1</v>
      </c>
      <c r="G66" s="94">
        <v>378</v>
      </c>
      <c r="H66" s="95">
        <v>105</v>
      </c>
    </row>
    <row r="67" spans="2:8" ht="12" customHeight="1">
      <c r="B67" s="13" t="s">
        <v>1938</v>
      </c>
      <c r="C67" s="94">
        <v>201</v>
      </c>
      <c r="D67" s="94">
        <v>204686</v>
      </c>
      <c r="E67" s="94">
        <v>43148</v>
      </c>
      <c r="F67" s="94">
        <v>1</v>
      </c>
      <c r="G67" s="94">
        <v>2862</v>
      </c>
      <c r="H67" s="95">
        <v>512</v>
      </c>
    </row>
    <row r="68" spans="2:8" ht="12" customHeight="1">
      <c r="B68" s="13"/>
      <c r="C68" s="94"/>
      <c r="D68" s="94"/>
      <c r="E68" s="94"/>
      <c r="F68" s="94"/>
      <c r="G68" s="94"/>
      <c r="H68" s="95"/>
    </row>
    <row r="69" spans="1:8" ht="12" customHeight="1">
      <c r="A69" s="10" t="s">
        <v>1225</v>
      </c>
      <c r="B69" s="13" t="s">
        <v>1935</v>
      </c>
      <c r="C69" s="94">
        <v>425</v>
      </c>
      <c r="D69" s="94">
        <v>556493</v>
      </c>
      <c r="E69" s="94">
        <v>127388</v>
      </c>
      <c r="F69" s="94">
        <v>6</v>
      </c>
      <c r="G69" s="94">
        <v>12880</v>
      </c>
      <c r="H69" s="95">
        <v>1958</v>
      </c>
    </row>
    <row r="70" spans="2:8" ht="12" customHeight="1">
      <c r="B70" s="13" t="s">
        <v>1937</v>
      </c>
      <c r="C70" s="94">
        <v>10</v>
      </c>
      <c r="D70" s="94">
        <v>40474</v>
      </c>
      <c r="E70" s="94">
        <v>8444</v>
      </c>
      <c r="F70" s="94">
        <v>4</v>
      </c>
      <c r="G70" s="94">
        <v>11211</v>
      </c>
      <c r="H70" s="95">
        <v>1744</v>
      </c>
    </row>
    <row r="71" spans="2:8" ht="12" customHeight="1">
      <c r="B71" s="13" t="s">
        <v>1938</v>
      </c>
      <c r="C71" s="94">
        <v>415</v>
      </c>
      <c r="D71" s="94">
        <v>516019</v>
      </c>
      <c r="E71" s="94">
        <v>118944</v>
      </c>
      <c r="F71" s="94">
        <v>2</v>
      </c>
      <c r="G71" s="94">
        <v>1669</v>
      </c>
      <c r="H71" s="95">
        <v>214</v>
      </c>
    </row>
    <row r="72" spans="2:8" ht="12" customHeight="1">
      <c r="B72" s="13"/>
      <c r="C72" s="94"/>
      <c r="D72" s="94"/>
      <c r="E72" s="94"/>
      <c r="F72" s="94"/>
      <c r="G72" s="94"/>
      <c r="H72" s="95"/>
    </row>
    <row r="73" spans="1:8" ht="12" customHeight="1">
      <c r="A73" s="10" t="s">
        <v>1226</v>
      </c>
      <c r="B73" s="13" t="s">
        <v>1935</v>
      </c>
      <c r="C73" s="94">
        <v>1112</v>
      </c>
      <c r="D73" s="94">
        <v>2825031</v>
      </c>
      <c r="E73" s="94">
        <v>578823</v>
      </c>
      <c r="F73" s="94">
        <v>6</v>
      </c>
      <c r="G73" s="94">
        <v>22728</v>
      </c>
      <c r="H73" s="95">
        <v>1543</v>
      </c>
    </row>
    <row r="74" spans="2:8" ht="12" customHeight="1">
      <c r="B74" s="13" t="s">
        <v>1937</v>
      </c>
      <c r="C74" s="94">
        <v>103</v>
      </c>
      <c r="D74" s="94">
        <v>178832</v>
      </c>
      <c r="E74" s="94">
        <v>30946</v>
      </c>
      <c r="F74" s="94">
        <v>3</v>
      </c>
      <c r="G74" s="94">
        <v>21859</v>
      </c>
      <c r="H74" s="95">
        <v>1409</v>
      </c>
    </row>
    <row r="75" spans="2:8" ht="12" customHeight="1">
      <c r="B75" s="13" t="s">
        <v>1938</v>
      </c>
      <c r="C75" s="94">
        <v>1009</v>
      </c>
      <c r="D75" s="94">
        <v>2646199</v>
      </c>
      <c r="E75" s="94">
        <v>547877</v>
      </c>
      <c r="F75" s="94">
        <v>3</v>
      </c>
      <c r="G75" s="94">
        <v>869</v>
      </c>
      <c r="H75" s="95">
        <v>134</v>
      </c>
    </row>
    <row r="76" spans="2:8" ht="12" customHeight="1">
      <c r="B76" s="13"/>
      <c r="C76" s="94"/>
      <c r="D76" s="94"/>
      <c r="E76" s="94"/>
      <c r="F76" s="94"/>
      <c r="G76" s="94"/>
      <c r="H76" s="95"/>
    </row>
    <row r="77" spans="1:8" ht="12" customHeight="1">
      <c r="A77" s="10" t="s">
        <v>1227</v>
      </c>
      <c r="B77" s="13" t="s">
        <v>1935</v>
      </c>
      <c r="C77" s="94">
        <v>196</v>
      </c>
      <c r="D77" s="94">
        <v>180115</v>
      </c>
      <c r="E77" s="94">
        <v>35276</v>
      </c>
      <c r="F77" s="94">
        <v>13</v>
      </c>
      <c r="G77" s="94">
        <v>30704</v>
      </c>
      <c r="H77" s="95">
        <v>4572</v>
      </c>
    </row>
    <row r="78" spans="2:8" ht="12" customHeight="1">
      <c r="B78" s="13" t="s">
        <v>1937</v>
      </c>
      <c r="C78" s="94">
        <v>48</v>
      </c>
      <c r="D78" s="94">
        <v>77534</v>
      </c>
      <c r="E78" s="94">
        <v>13089</v>
      </c>
      <c r="F78" s="94">
        <v>8</v>
      </c>
      <c r="G78" s="94">
        <v>25644</v>
      </c>
      <c r="H78" s="95">
        <v>3761</v>
      </c>
    </row>
    <row r="79" spans="2:8" ht="12" customHeight="1">
      <c r="B79" s="13" t="s">
        <v>1938</v>
      </c>
      <c r="C79" s="94">
        <v>148</v>
      </c>
      <c r="D79" s="94">
        <v>102581</v>
      </c>
      <c r="E79" s="94">
        <v>22187</v>
      </c>
      <c r="F79" s="94">
        <v>5</v>
      </c>
      <c r="G79" s="94">
        <v>5060</v>
      </c>
      <c r="H79" s="95">
        <v>811</v>
      </c>
    </row>
    <row r="80" spans="2:7" ht="12" customHeight="1">
      <c r="B80" s="13"/>
      <c r="E80" s="13"/>
      <c r="F80" s="14"/>
      <c r="G80" s="14"/>
    </row>
    <row r="81" ht="12" customHeight="1"/>
  </sheetData>
  <mergeCells count="10">
    <mergeCell ref="A8:A9"/>
    <mergeCell ref="A10:A12"/>
    <mergeCell ref="C10:C12"/>
    <mergeCell ref="D10:D12"/>
    <mergeCell ref="C8:E9"/>
    <mergeCell ref="F8:H9"/>
    <mergeCell ref="E10:E12"/>
    <mergeCell ref="F10:F12"/>
    <mergeCell ref="G10:G12"/>
    <mergeCell ref="H10:H12"/>
  </mergeCells>
  <printOptions horizontalCentered="1" verticalCentered="1"/>
  <pageMargins left="0.984251968503937" right="0.984251968503937" top="0.7874015748031497" bottom="0.7874015748031497" header="0.5118110236220472" footer="0.5118110236220472"/>
  <pageSetup horizontalDpi="600" verticalDpi="600" orientation="portrait" paperSize="9" scale="65" r:id="rId1"/>
</worksheet>
</file>

<file path=xl/worksheets/sheet45.xml><?xml version="1.0" encoding="utf-8"?>
<worksheet xmlns="http://schemas.openxmlformats.org/spreadsheetml/2006/main" xmlns:r="http://schemas.openxmlformats.org/officeDocument/2006/relationships">
  <dimension ref="A3:F50"/>
  <sheetViews>
    <sheetView showGridLines="0" workbookViewId="0" topLeftCell="A1">
      <selection activeCell="A4" sqref="A4"/>
    </sheetView>
  </sheetViews>
  <sheetFormatPr defaultColWidth="9.140625" defaultRowHeight="12.75"/>
  <cols>
    <col min="1" max="1" width="37.28125" style="10" customWidth="1"/>
    <col min="2" max="2" width="2.00390625" style="10" customWidth="1"/>
    <col min="3" max="3" width="12.28125" style="10" customWidth="1"/>
    <col min="4" max="4" width="8.421875" style="10" customWidth="1"/>
    <col min="5" max="5" width="11.140625" style="10" customWidth="1"/>
    <col min="6" max="6" width="21.28125" style="10" customWidth="1"/>
    <col min="7" max="16384" width="9.140625" style="10" customWidth="1"/>
  </cols>
  <sheetData>
    <row r="2" ht="14.25" customHeight="1"/>
    <row r="3" ht="14.25" customHeight="1">
      <c r="A3" s="10" t="s">
        <v>400</v>
      </c>
    </row>
    <row r="4" spans="1:6" ht="19.5" customHeight="1">
      <c r="A4" s="11" t="s">
        <v>1228</v>
      </c>
      <c r="B4" s="11"/>
      <c r="C4" s="11"/>
      <c r="D4" s="11"/>
      <c r="E4" s="11"/>
      <c r="F4" s="11"/>
    </row>
    <row r="5" spans="1:6" ht="14.25" customHeight="1">
      <c r="A5" s="22" t="s">
        <v>751</v>
      </c>
      <c r="B5" s="18"/>
      <c r="C5" s="505" t="s">
        <v>505</v>
      </c>
      <c r="D5" s="505" t="s">
        <v>1767</v>
      </c>
      <c r="E5" s="508" t="s">
        <v>1126</v>
      </c>
      <c r="F5" s="508"/>
    </row>
    <row r="6" spans="1:6" ht="13.5" customHeight="1">
      <c r="A6" s="23" t="s">
        <v>1927</v>
      </c>
      <c r="B6" s="13"/>
      <c r="C6" s="506"/>
      <c r="D6" s="506"/>
      <c r="E6" s="510"/>
      <c r="F6" s="510"/>
    </row>
    <row r="7" spans="1:6" ht="17.25" customHeight="1">
      <c r="A7" s="23" t="s">
        <v>1260</v>
      </c>
      <c r="B7" s="13"/>
      <c r="C7" s="506"/>
      <c r="D7" s="506"/>
      <c r="E7" s="58" t="s">
        <v>882</v>
      </c>
      <c r="F7" s="11"/>
    </row>
    <row r="8" spans="1:6" ht="18.75" customHeight="1">
      <c r="A8" s="23" t="s">
        <v>1261</v>
      </c>
      <c r="B8" s="13"/>
      <c r="C8" s="506"/>
      <c r="D8" s="506"/>
      <c r="E8" s="506" t="s">
        <v>1758</v>
      </c>
      <c r="F8" s="23" t="s">
        <v>1476</v>
      </c>
    </row>
    <row r="9" spans="1:6" ht="15.75" customHeight="1">
      <c r="A9" s="11" t="s">
        <v>1262</v>
      </c>
      <c r="B9" s="19"/>
      <c r="C9" s="507"/>
      <c r="D9" s="507"/>
      <c r="E9" s="507"/>
      <c r="F9" s="59" t="s">
        <v>1135</v>
      </c>
    </row>
    <row r="10" spans="1:6" ht="18" customHeight="1">
      <c r="A10" s="10" t="s">
        <v>1229</v>
      </c>
      <c r="B10" s="13" t="s">
        <v>1509</v>
      </c>
      <c r="C10" s="14">
        <v>133698</v>
      </c>
      <c r="D10" s="14">
        <v>581303</v>
      </c>
      <c r="E10" s="14">
        <v>14117500</v>
      </c>
      <c r="F10" s="76">
        <v>105.6</v>
      </c>
    </row>
    <row r="11" spans="1:6" ht="12" customHeight="1">
      <c r="A11" s="10" t="s">
        <v>1936</v>
      </c>
      <c r="B11" s="13" t="s">
        <v>1511</v>
      </c>
      <c r="C11" s="14">
        <v>115353</v>
      </c>
      <c r="D11" s="14">
        <v>488396</v>
      </c>
      <c r="E11" s="14">
        <v>11721159</v>
      </c>
      <c r="F11" s="76">
        <v>101.6</v>
      </c>
    </row>
    <row r="12" spans="2:6" ht="12" customHeight="1">
      <c r="B12" s="13" t="s">
        <v>761</v>
      </c>
      <c r="C12" s="14">
        <v>115.9</v>
      </c>
      <c r="D12" s="57">
        <v>119</v>
      </c>
      <c r="E12" s="14">
        <v>120.4</v>
      </c>
      <c r="F12" s="76">
        <v>103.9</v>
      </c>
    </row>
    <row r="13" spans="1:6" ht="18" customHeight="1">
      <c r="A13" s="10" t="s">
        <v>1230</v>
      </c>
      <c r="B13" s="13" t="s">
        <v>1509</v>
      </c>
      <c r="C13" s="14">
        <v>88290</v>
      </c>
      <c r="D13" s="14">
        <v>329581</v>
      </c>
      <c r="E13" s="14">
        <v>7852246</v>
      </c>
      <c r="F13" s="76">
        <v>88.9</v>
      </c>
    </row>
    <row r="14" spans="1:6" ht="12" customHeight="1">
      <c r="A14" s="10" t="s">
        <v>1231</v>
      </c>
      <c r="B14" s="13" t="s">
        <v>1511</v>
      </c>
      <c r="C14" s="14">
        <v>80210</v>
      </c>
      <c r="D14" s="14">
        <v>293859</v>
      </c>
      <c r="E14" s="14">
        <v>6882727</v>
      </c>
      <c r="F14" s="76">
        <v>85.8</v>
      </c>
    </row>
    <row r="15" spans="2:6" ht="12" customHeight="1">
      <c r="B15" s="13" t="s">
        <v>761</v>
      </c>
      <c r="C15" s="14">
        <v>110.1</v>
      </c>
      <c r="D15" s="14">
        <v>112.2</v>
      </c>
      <c r="E15" s="14">
        <v>114.1</v>
      </c>
      <c r="F15" s="76">
        <v>103.6</v>
      </c>
    </row>
    <row r="16" spans="1:6" ht="18.75" customHeight="1">
      <c r="A16" s="10" t="s">
        <v>1807</v>
      </c>
      <c r="B16" s="13" t="s">
        <v>1509</v>
      </c>
      <c r="C16" s="14">
        <v>45408</v>
      </c>
      <c r="D16" s="14">
        <v>251722</v>
      </c>
      <c r="E16" s="14">
        <v>6265254</v>
      </c>
      <c r="F16" s="63">
        <v>138</v>
      </c>
    </row>
    <row r="17" spans="1:6" ht="13.5" customHeight="1">
      <c r="A17" s="10" t="s">
        <v>1808</v>
      </c>
      <c r="B17" s="13" t="s">
        <v>1511</v>
      </c>
      <c r="C17" s="14">
        <v>35143</v>
      </c>
      <c r="D17" s="14">
        <v>194537</v>
      </c>
      <c r="E17" s="14">
        <v>4838432</v>
      </c>
      <c r="F17" s="76">
        <v>137.7</v>
      </c>
    </row>
    <row r="18" spans="2:6" ht="12" customHeight="1">
      <c r="B18" s="13" t="s">
        <v>761</v>
      </c>
      <c r="C18" s="14">
        <v>129.2</v>
      </c>
      <c r="D18" s="14">
        <v>129.4</v>
      </c>
      <c r="E18" s="14">
        <v>129.5</v>
      </c>
      <c r="F18" s="76">
        <v>100.2</v>
      </c>
    </row>
    <row r="19" spans="1:6" ht="12.75">
      <c r="A19" s="10" t="s">
        <v>1809</v>
      </c>
      <c r="B19" s="13"/>
      <c r="C19" s="14"/>
      <c r="D19" s="14"/>
      <c r="E19" s="14"/>
      <c r="F19" s="76"/>
    </row>
    <row r="20" spans="1:6" ht="12.75">
      <c r="A20" s="10" t="s">
        <v>2173</v>
      </c>
      <c r="B20" s="13"/>
      <c r="C20" s="14"/>
      <c r="D20" s="14"/>
      <c r="E20" s="14"/>
      <c r="F20" s="76"/>
    </row>
    <row r="21" spans="1:6" ht="22.5" customHeight="1">
      <c r="A21" s="10" t="s">
        <v>1810</v>
      </c>
      <c r="B21" s="13" t="s">
        <v>1509</v>
      </c>
      <c r="C21" s="14">
        <v>71643</v>
      </c>
      <c r="D21" s="14">
        <v>400232</v>
      </c>
      <c r="E21" s="14">
        <v>10191510</v>
      </c>
      <c r="F21" s="63">
        <v>142.3</v>
      </c>
    </row>
    <row r="22" spans="1:6" ht="12" customHeight="1">
      <c r="A22" s="10" t="s">
        <v>1803</v>
      </c>
      <c r="B22" s="13" t="s">
        <v>1511</v>
      </c>
      <c r="C22" s="14">
        <v>57594</v>
      </c>
      <c r="D22" s="14">
        <v>322612</v>
      </c>
      <c r="E22" s="14">
        <v>8237669</v>
      </c>
      <c r="F22" s="76">
        <v>143</v>
      </c>
    </row>
    <row r="23" spans="2:6" ht="12" customHeight="1">
      <c r="B23" s="13" t="s">
        <v>761</v>
      </c>
      <c r="C23" s="14">
        <v>124.4</v>
      </c>
      <c r="D23" s="14">
        <v>124.1</v>
      </c>
      <c r="E23" s="14">
        <v>123.7</v>
      </c>
      <c r="F23" s="76">
        <v>99.5</v>
      </c>
    </row>
    <row r="24" spans="1:6" ht="15" customHeight="1">
      <c r="A24" s="10" t="s">
        <v>1811</v>
      </c>
      <c r="B24" s="13" t="s">
        <v>1509</v>
      </c>
      <c r="C24" s="14">
        <v>29748</v>
      </c>
      <c r="D24" s="14">
        <v>161012</v>
      </c>
      <c r="E24" s="14">
        <v>4205090</v>
      </c>
      <c r="F24" s="63">
        <v>141.4</v>
      </c>
    </row>
    <row r="25" spans="1:6" ht="12" customHeight="1">
      <c r="A25" s="10" t="s">
        <v>1812</v>
      </c>
      <c r="B25" s="13" t="s">
        <v>1511</v>
      </c>
      <c r="C25" s="14">
        <v>25646</v>
      </c>
      <c r="D25" s="14">
        <v>139325</v>
      </c>
      <c r="E25" s="14">
        <v>3641213</v>
      </c>
      <c r="F25" s="76">
        <v>142</v>
      </c>
    </row>
    <row r="26" spans="2:6" ht="12" customHeight="1">
      <c r="B26" s="13" t="s">
        <v>761</v>
      </c>
      <c r="C26" s="14">
        <v>116</v>
      </c>
      <c r="D26" s="14">
        <v>115.6</v>
      </c>
      <c r="E26" s="14">
        <v>115.5</v>
      </c>
      <c r="F26" s="76">
        <v>99.6</v>
      </c>
    </row>
    <row r="27" spans="1:6" ht="17.25" customHeight="1">
      <c r="A27" s="10" t="s">
        <v>1813</v>
      </c>
      <c r="B27" s="13" t="s">
        <v>1509</v>
      </c>
      <c r="C27" s="14">
        <v>41895</v>
      </c>
      <c r="D27" s="14">
        <v>239220</v>
      </c>
      <c r="E27" s="14">
        <v>5986420</v>
      </c>
      <c r="F27" s="76">
        <v>142.9</v>
      </c>
    </row>
    <row r="28" spans="1:6" ht="12" customHeight="1">
      <c r="A28" s="10" t="s">
        <v>1814</v>
      </c>
      <c r="B28" s="13" t="s">
        <v>1511</v>
      </c>
      <c r="C28" s="14">
        <v>31948</v>
      </c>
      <c r="D28" s="14">
        <v>183287</v>
      </c>
      <c r="E28" s="14">
        <v>4596456</v>
      </c>
      <c r="F28" s="76">
        <v>143.9</v>
      </c>
    </row>
    <row r="29" spans="2:6" ht="12" customHeight="1">
      <c r="B29" s="13" t="s">
        <v>761</v>
      </c>
      <c r="C29" s="14">
        <v>131.1</v>
      </c>
      <c r="D29" s="14">
        <v>130.5</v>
      </c>
      <c r="E29" s="14">
        <v>130.2</v>
      </c>
      <c r="F29" s="76">
        <v>99.3</v>
      </c>
    </row>
    <row r="30" spans="1:6" ht="15.75" customHeight="1">
      <c r="A30" s="10" t="s">
        <v>1815</v>
      </c>
      <c r="B30" s="13"/>
      <c r="C30" s="14"/>
      <c r="D30" s="14"/>
      <c r="E30" s="14"/>
      <c r="F30" s="76"/>
    </row>
    <row r="31" spans="1:6" ht="12.75">
      <c r="A31" s="10" t="s">
        <v>1816</v>
      </c>
      <c r="B31" s="13" t="s">
        <v>1509</v>
      </c>
      <c r="C31" s="14">
        <v>5424</v>
      </c>
      <c r="D31" s="14">
        <v>18758</v>
      </c>
      <c r="E31" s="14">
        <v>423492</v>
      </c>
      <c r="F31" s="76">
        <v>78.1</v>
      </c>
    </row>
    <row r="32" spans="1:6" ht="12" customHeight="1">
      <c r="A32" s="10" t="s">
        <v>1817</v>
      </c>
      <c r="B32" s="13" t="s">
        <v>1511</v>
      </c>
      <c r="C32" s="14">
        <v>4069</v>
      </c>
      <c r="D32" s="14">
        <v>13757</v>
      </c>
      <c r="E32" s="14">
        <v>300152</v>
      </c>
      <c r="F32" s="76">
        <v>73.8</v>
      </c>
    </row>
    <row r="33" spans="2:6" ht="12" customHeight="1">
      <c r="B33" s="13" t="s">
        <v>761</v>
      </c>
      <c r="C33" s="14">
        <v>133.3</v>
      </c>
      <c r="D33" s="14">
        <v>136.4</v>
      </c>
      <c r="E33" s="14">
        <v>141.1</v>
      </c>
      <c r="F33" s="76">
        <v>105.8</v>
      </c>
    </row>
    <row r="34" spans="1:6" ht="20.25" customHeight="1">
      <c r="A34" s="10" t="s">
        <v>884</v>
      </c>
      <c r="B34" s="13" t="s">
        <v>1509</v>
      </c>
      <c r="C34" s="14">
        <v>45653</v>
      </c>
      <c r="D34" s="14">
        <v>135433</v>
      </c>
      <c r="E34" s="14">
        <v>3058307</v>
      </c>
      <c r="F34" s="76">
        <v>67</v>
      </c>
    </row>
    <row r="35" spans="1:6" ht="12" customHeight="1">
      <c r="A35" s="10" t="s">
        <v>885</v>
      </c>
      <c r="B35" s="13" t="s">
        <v>1511</v>
      </c>
      <c r="C35" s="14">
        <v>37960</v>
      </c>
      <c r="D35" s="14">
        <v>110557</v>
      </c>
      <c r="E35" s="14">
        <v>2452498</v>
      </c>
      <c r="F35" s="76">
        <v>64.6</v>
      </c>
    </row>
    <row r="36" spans="2:6" ht="12" customHeight="1">
      <c r="B36" s="13" t="s">
        <v>761</v>
      </c>
      <c r="C36" s="14">
        <v>120.3</v>
      </c>
      <c r="D36" s="14">
        <v>122.5</v>
      </c>
      <c r="E36" s="14">
        <v>124.7</v>
      </c>
      <c r="F36" s="76">
        <v>103.7</v>
      </c>
    </row>
    <row r="37" spans="1:6" ht="20.25" customHeight="1">
      <c r="A37" s="10" t="s">
        <v>1818</v>
      </c>
      <c r="B37" s="13" t="s">
        <v>1509</v>
      </c>
      <c r="C37" s="14">
        <v>8240</v>
      </c>
      <c r="D37" s="14">
        <v>23819</v>
      </c>
      <c r="E37" s="14">
        <v>460229</v>
      </c>
      <c r="F37" s="76">
        <v>55.9</v>
      </c>
    </row>
    <row r="38" spans="1:6" ht="12" customHeight="1">
      <c r="A38" s="10" t="s">
        <v>1796</v>
      </c>
      <c r="B38" s="13" t="s">
        <v>1511</v>
      </c>
      <c r="C38" s="14">
        <v>9032</v>
      </c>
      <c r="D38" s="14">
        <v>27012</v>
      </c>
      <c r="E38" s="14">
        <v>525961</v>
      </c>
      <c r="F38" s="76">
        <v>58.2</v>
      </c>
    </row>
    <row r="39" spans="2:6" ht="12" customHeight="1">
      <c r="B39" s="13" t="s">
        <v>761</v>
      </c>
      <c r="C39" s="14">
        <v>91.2</v>
      </c>
      <c r="D39" s="14">
        <v>88.2</v>
      </c>
      <c r="E39" s="14">
        <v>87.5</v>
      </c>
      <c r="F39" s="63">
        <v>96</v>
      </c>
    </row>
    <row r="40" spans="1:6" ht="21.75" customHeight="1">
      <c r="A40" s="10" t="s">
        <v>1819</v>
      </c>
      <c r="B40" s="13" t="s">
        <v>1509</v>
      </c>
      <c r="C40" s="14">
        <v>5281</v>
      </c>
      <c r="D40" s="14">
        <v>14626</v>
      </c>
      <c r="E40" s="14">
        <v>266895</v>
      </c>
      <c r="F40" s="76">
        <v>50.5</v>
      </c>
    </row>
    <row r="41" spans="1:6" ht="12" customHeight="1">
      <c r="A41" s="10" t="s">
        <v>1400</v>
      </c>
      <c r="B41" s="13" t="s">
        <v>1511</v>
      </c>
      <c r="C41" s="14">
        <v>6013</v>
      </c>
      <c r="D41" s="14">
        <v>17389</v>
      </c>
      <c r="E41" s="14">
        <v>301190</v>
      </c>
      <c r="F41" s="76">
        <v>50.1</v>
      </c>
    </row>
    <row r="42" spans="2:6" ht="12" customHeight="1">
      <c r="B42" s="13" t="s">
        <v>761</v>
      </c>
      <c r="C42" s="14">
        <v>87.8</v>
      </c>
      <c r="D42" s="14">
        <v>84.1</v>
      </c>
      <c r="E42" s="14">
        <v>88.6</v>
      </c>
      <c r="F42" s="63">
        <v>100.8</v>
      </c>
    </row>
    <row r="43" spans="1:6" ht="20.25" customHeight="1">
      <c r="A43" s="10" t="s">
        <v>1401</v>
      </c>
      <c r="B43" s="13" t="s">
        <v>1509</v>
      </c>
      <c r="C43" s="14">
        <v>2452</v>
      </c>
      <c r="D43" s="14">
        <v>5654</v>
      </c>
      <c r="E43" s="14">
        <v>109669</v>
      </c>
      <c r="F43" s="76">
        <v>44.7</v>
      </c>
    </row>
    <row r="44" spans="1:6" ht="12" customHeight="1">
      <c r="A44" s="10" t="s">
        <v>543</v>
      </c>
      <c r="B44" s="13" t="s">
        <v>1511</v>
      </c>
      <c r="C44" s="14">
        <v>4513</v>
      </c>
      <c r="D44" s="14">
        <v>9887</v>
      </c>
      <c r="E44" s="14">
        <v>184722</v>
      </c>
      <c r="F44" s="76">
        <v>40.9</v>
      </c>
    </row>
    <row r="45" spans="2:6" ht="12" customHeight="1">
      <c r="B45" s="13" t="s">
        <v>761</v>
      </c>
      <c r="C45" s="14">
        <v>54.3</v>
      </c>
      <c r="D45" s="14">
        <v>57.2</v>
      </c>
      <c r="E45" s="14">
        <v>59.4</v>
      </c>
      <c r="F45" s="76">
        <v>109.3</v>
      </c>
    </row>
    <row r="46" spans="1:6" ht="19.5" customHeight="1">
      <c r="A46" s="10" t="s">
        <v>1402</v>
      </c>
      <c r="B46" s="13" t="s">
        <v>1509</v>
      </c>
      <c r="C46" s="14">
        <v>429</v>
      </c>
      <c r="D46" s="14">
        <v>1539</v>
      </c>
      <c r="E46" s="14">
        <v>30890</v>
      </c>
      <c r="F46" s="63">
        <v>72</v>
      </c>
    </row>
    <row r="47" spans="1:6" ht="12" customHeight="1">
      <c r="A47" s="10" t="s">
        <v>1801</v>
      </c>
      <c r="B47" s="13" t="s">
        <v>1511</v>
      </c>
      <c r="C47" s="14">
        <v>241</v>
      </c>
      <c r="D47" s="14">
        <v>939</v>
      </c>
      <c r="E47" s="14">
        <v>19119</v>
      </c>
      <c r="F47" s="76">
        <v>79.3</v>
      </c>
    </row>
    <row r="48" spans="2:6" ht="12" customHeight="1">
      <c r="B48" s="13" t="s">
        <v>761</v>
      </c>
      <c r="C48" s="14">
        <v>178</v>
      </c>
      <c r="D48" s="14">
        <v>163.9</v>
      </c>
      <c r="E48" s="14">
        <v>161.6</v>
      </c>
      <c r="F48" s="76">
        <v>90.8</v>
      </c>
    </row>
    <row r="49" ht="13.5" customHeight="1">
      <c r="A49" s="10" t="s">
        <v>883</v>
      </c>
    </row>
    <row r="50" ht="11.25" customHeight="1">
      <c r="A50" s="10" t="s">
        <v>1403</v>
      </c>
    </row>
  </sheetData>
  <mergeCells count="4">
    <mergeCell ref="C5:C9"/>
    <mergeCell ref="D5:D9"/>
    <mergeCell ref="E5:F6"/>
    <mergeCell ref="E8:E9"/>
  </mergeCells>
  <printOptions/>
  <pageMargins left="0.984251968503937" right="0.7874015748031497" top="0.7874015748031497" bottom="0.7874015748031497" header="0" footer="0"/>
  <pageSetup horizontalDpi="120" verticalDpi="120" orientation="portrait" paperSize="9" r:id="rId1"/>
</worksheet>
</file>

<file path=xl/worksheets/sheet46.xml><?xml version="1.0" encoding="utf-8"?>
<worksheet xmlns="http://schemas.openxmlformats.org/spreadsheetml/2006/main" xmlns:r="http://schemas.openxmlformats.org/officeDocument/2006/relationships">
  <dimension ref="A3:I87"/>
  <sheetViews>
    <sheetView showGridLines="0" workbookViewId="0" topLeftCell="A1">
      <selection activeCell="A4" sqref="A4"/>
    </sheetView>
  </sheetViews>
  <sheetFormatPr defaultColWidth="9.140625" defaultRowHeight="18" customHeight="1"/>
  <cols>
    <col min="1" max="1" width="25.421875" style="10" customWidth="1"/>
    <col min="2" max="2" width="2.00390625" style="10" customWidth="1"/>
    <col min="3" max="4" width="9.421875" style="10" customWidth="1"/>
    <col min="5" max="5" width="10.8515625" style="10" customWidth="1"/>
    <col min="6" max="6" width="8.8515625" style="10" customWidth="1"/>
    <col min="7" max="7" width="16.7109375" style="10" customWidth="1"/>
    <col min="8" max="8" width="19.57421875" style="10" customWidth="1"/>
    <col min="9" max="9" width="5.140625" style="10" customWidth="1"/>
    <col min="10" max="10" width="5.57421875" style="10" customWidth="1"/>
    <col min="11" max="16384" width="9.140625" style="10" customWidth="1"/>
  </cols>
  <sheetData>
    <row r="1" ht="12.75"/>
    <row r="2" ht="12.75" customHeight="1"/>
    <row r="3" ht="12.75" customHeight="1">
      <c r="A3" s="10" t="s">
        <v>401</v>
      </c>
    </row>
    <row r="4" spans="1:8" ht="18" customHeight="1">
      <c r="A4" s="11" t="s">
        <v>1404</v>
      </c>
      <c r="B4" s="11"/>
      <c r="C4" s="11"/>
      <c r="D4" s="11"/>
      <c r="E4" s="11"/>
      <c r="F4" s="11"/>
      <c r="G4" s="11"/>
      <c r="H4" s="11"/>
    </row>
    <row r="5" spans="1:8" ht="17.25" customHeight="1">
      <c r="A5" s="23" t="s">
        <v>751</v>
      </c>
      <c r="B5" s="18"/>
      <c r="C5" s="505" t="s">
        <v>888</v>
      </c>
      <c r="D5" s="566" t="s">
        <v>889</v>
      </c>
      <c r="E5" s="567"/>
      <c r="F5" s="567"/>
      <c r="G5" s="567"/>
      <c r="H5" s="567"/>
    </row>
    <row r="6" spans="1:8" ht="15.75" customHeight="1">
      <c r="A6" s="23" t="s">
        <v>1927</v>
      </c>
      <c r="B6" s="13"/>
      <c r="C6" s="506"/>
      <c r="D6" s="566" t="s">
        <v>890</v>
      </c>
      <c r="E6" s="567"/>
      <c r="F6" s="567"/>
      <c r="G6" s="570"/>
      <c r="H6" s="510" t="s">
        <v>891</v>
      </c>
    </row>
    <row r="7" spans="1:8" ht="20.25" customHeight="1">
      <c r="A7" s="23" t="s">
        <v>1405</v>
      </c>
      <c r="B7" s="13"/>
      <c r="C7" s="506"/>
      <c r="D7" s="506" t="s">
        <v>892</v>
      </c>
      <c r="E7" s="506" t="s">
        <v>897</v>
      </c>
      <c r="F7" s="506" t="s">
        <v>893</v>
      </c>
      <c r="G7" s="506" t="s">
        <v>894</v>
      </c>
      <c r="H7" s="568"/>
    </row>
    <row r="8" spans="1:8" ht="12" customHeight="1">
      <c r="A8" s="23" t="s">
        <v>2158</v>
      </c>
      <c r="B8" s="13"/>
      <c r="C8" s="506"/>
      <c r="D8" s="506"/>
      <c r="E8" s="506"/>
      <c r="F8" s="506"/>
      <c r="G8" s="506"/>
      <c r="H8" s="568"/>
    </row>
    <row r="9" spans="1:8" ht="20.25" customHeight="1">
      <c r="A9" s="23" t="s">
        <v>1406</v>
      </c>
      <c r="B9" s="13"/>
      <c r="C9" s="506"/>
      <c r="D9" s="506"/>
      <c r="E9" s="506"/>
      <c r="F9" s="506"/>
      <c r="G9" s="506"/>
      <c r="H9" s="568"/>
    </row>
    <row r="10" spans="1:8" ht="11.25" customHeight="1">
      <c r="A10" s="23" t="s">
        <v>1478</v>
      </c>
      <c r="B10" s="13"/>
      <c r="C10" s="506"/>
      <c r="D10" s="506"/>
      <c r="E10" s="506"/>
      <c r="F10" s="506"/>
      <c r="G10" s="506"/>
      <c r="H10" s="568"/>
    </row>
    <row r="11" spans="1:8" ht="18.75" customHeight="1">
      <c r="A11" s="23" t="s">
        <v>886</v>
      </c>
      <c r="B11" s="13"/>
      <c r="C11" s="506"/>
      <c r="D11" s="506"/>
      <c r="E11" s="506"/>
      <c r="F11" s="506"/>
      <c r="G11" s="506"/>
      <c r="H11" s="568"/>
    </row>
    <row r="12" spans="1:8" ht="22.5" customHeight="1">
      <c r="A12" s="23" t="s">
        <v>895</v>
      </c>
      <c r="B12" s="13"/>
      <c r="C12" s="506"/>
      <c r="D12" s="506"/>
      <c r="E12" s="506"/>
      <c r="F12" s="506"/>
      <c r="G12" s="506"/>
      <c r="H12" s="568"/>
    </row>
    <row r="13" spans="1:7" ht="26.25" customHeight="1">
      <c r="A13" s="32" t="s">
        <v>887</v>
      </c>
      <c r="B13" s="13"/>
      <c r="C13" s="14"/>
      <c r="D13" s="14"/>
      <c r="E13" s="14"/>
      <c r="F13" s="14"/>
      <c r="G13" s="14"/>
    </row>
    <row r="14" spans="1:7" ht="12.75" customHeight="1">
      <c r="A14" s="10" t="s">
        <v>1407</v>
      </c>
      <c r="B14" s="13"/>
      <c r="C14" s="14"/>
      <c r="D14" s="14"/>
      <c r="E14" s="14"/>
      <c r="F14" s="14"/>
      <c r="G14" s="14"/>
    </row>
    <row r="15" spans="1:8" ht="12.75" customHeight="1">
      <c r="A15" s="11" t="s">
        <v>896</v>
      </c>
      <c r="B15" s="19"/>
      <c r="C15" s="21"/>
      <c r="D15" s="21"/>
      <c r="E15" s="21"/>
      <c r="F15" s="21"/>
      <c r="G15" s="21"/>
      <c r="H15" s="11"/>
    </row>
    <row r="16" spans="1:8" ht="18.75" customHeight="1">
      <c r="A16" s="10" t="s">
        <v>780</v>
      </c>
      <c r="B16" s="13" t="s">
        <v>1509</v>
      </c>
      <c r="C16" s="14">
        <v>133698</v>
      </c>
      <c r="D16" s="14">
        <v>132977</v>
      </c>
      <c r="E16" s="14">
        <v>127246</v>
      </c>
      <c r="F16" s="14">
        <v>2020</v>
      </c>
      <c r="G16" s="14">
        <v>3711</v>
      </c>
      <c r="H16" s="10">
        <v>721</v>
      </c>
    </row>
    <row r="17" spans="1:8" ht="11.25" customHeight="1">
      <c r="A17" s="10" t="s">
        <v>1936</v>
      </c>
      <c r="B17" s="13" t="s">
        <v>1511</v>
      </c>
      <c r="C17" s="14">
        <v>581303</v>
      </c>
      <c r="D17" s="14">
        <v>578756</v>
      </c>
      <c r="E17" s="14">
        <v>558927</v>
      </c>
      <c r="F17" s="14">
        <v>7775</v>
      </c>
      <c r="G17" s="14">
        <v>12054</v>
      </c>
      <c r="H17" s="10">
        <v>2547</v>
      </c>
    </row>
    <row r="18" spans="2:8" ht="11.25" customHeight="1">
      <c r="B18" s="13" t="s">
        <v>761</v>
      </c>
      <c r="C18" s="14">
        <v>14117500</v>
      </c>
      <c r="D18" s="14">
        <v>14052444</v>
      </c>
      <c r="E18" s="14">
        <v>13580279</v>
      </c>
      <c r="F18" s="14">
        <v>197334</v>
      </c>
      <c r="G18" s="14">
        <v>274831</v>
      </c>
      <c r="H18" s="10">
        <v>65056</v>
      </c>
    </row>
    <row r="19" spans="2:8" ht="11.25" customHeight="1">
      <c r="B19" s="13" t="s">
        <v>762</v>
      </c>
      <c r="C19" s="57">
        <v>105.6</v>
      </c>
      <c r="D19" s="57">
        <v>105.7</v>
      </c>
      <c r="E19" s="57">
        <v>106.7246043097622</v>
      </c>
      <c r="F19" s="57">
        <v>97.7</v>
      </c>
      <c r="G19" s="57">
        <v>74.1</v>
      </c>
      <c r="H19" s="24">
        <v>90.2</v>
      </c>
    </row>
    <row r="20" spans="1:8" ht="18.75" customHeight="1">
      <c r="A20" s="10" t="s">
        <v>1408</v>
      </c>
      <c r="B20" s="13" t="s">
        <v>1509</v>
      </c>
      <c r="C20" s="14">
        <v>9073</v>
      </c>
      <c r="D20" s="14">
        <v>8995</v>
      </c>
      <c r="E20" s="14">
        <v>8155</v>
      </c>
      <c r="F20" s="14">
        <v>141</v>
      </c>
      <c r="G20" s="14">
        <v>699</v>
      </c>
      <c r="H20" s="10">
        <v>78</v>
      </c>
    </row>
    <row r="21" spans="2:8" ht="11.25" customHeight="1">
      <c r="B21" s="13" t="s">
        <v>1511</v>
      </c>
      <c r="C21" s="14">
        <v>35086</v>
      </c>
      <c r="D21" s="14">
        <v>34804</v>
      </c>
      <c r="E21" s="14">
        <v>32097</v>
      </c>
      <c r="F21" s="14">
        <v>523</v>
      </c>
      <c r="G21" s="14">
        <v>2184</v>
      </c>
      <c r="H21" s="10">
        <v>282</v>
      </c>
    </row>
    <row r="22" spans="2:8" ht="11.25" customHeight="1">
      <c r="B22" s="13" t="s">
        <v>761</v>
      </c>
      <c r="C22" s="14">
        <v>845606</v>
      </c>
      <c r="D22" s="14">
        <v>838749</v>
      </c>
      <c r="E22" s="14">
        <v>777126</v>
      </c>
      <c r="F22" s="14">
        <v>13553</v>
      </c>
      <c r="G22" s="14">
        <v>48070</v>
      </c>
      <c r="H22" s="10">
        <v>6857</v>
      </c>
    </row>
    <row r="23" spans="2:8" ht="11.25" customHeight="1">
      <c r="B23" s="13" t="s">
        <v>762</v>
      </c>
      <c r="C23" s="57">
        <v>93.2</v>
      </c>
      <c r="D23" s="57">
        <v>93.2</v>
      </c>
      <c r="E23" s="57">
        <v>95.29442060085837</v>
      </c>
      <c r="F23" s="57">
        <v>96.1</v>
      </c>
      <c r="G23" s="57">
        <v>68.8</v>
      </c>
      <c r="H23" s="24">
        <v>87.9</v>
      </c>
    </row>
    <row r="24" spans="1:8" ht="18.75" customHeight="1">
      <c r="A24" s="10" t="s">
        <v>764</v>
      </c>
      <c r="B24" s="13" t="s">
        <v>1509</v>
      </c>
      <c r="C24" s="14">
        <v>5569</v>
      </c>
      <c r="D24" s="14">
        <v>5542</v>
      </c>
      <c r="E24" s="14">
        <v>5321</v>
      </c>
      <c r="F24" s="14">
        <v>63</v>
      </c>
      <c r="G24" s="14">
        <v>158</v>
      </c>
      <c r="H24" s="10">
        <v>27</v>
      </c>
    </row>
    <row r="25" spans="2:8" ht="11.25" customHeight="1">
      <c r="B25" s="13" t="s">
        <v>1511</v>
      </c>
      <c r="C25" s="14">
        <v>25267</v>
      </c>
      <c r="D25" s="14">
        <v>25159</v>
      </c>
      <c r="E25" s="14">
        <v>24388</v>
      </c>
      <c r="F25" s="14">
        <v>227</v>
      </c>
      <c r="G25" s="14">
        <v>544</v>
      </c>
      <c r="H25" s="10">
        <v>108</v>
      </c>
    </row>
    <row r="26" spans="2:8" ht="11.25" customHeight="1">
      <c r="B26" s="13" t="s">
        <v>761</v>
      </c>
      <c r="C26" s="14">
        <v>578292</v>
      </c>
      <c r="D26" s="14">
        <v>575479</v>
      </c>
      <c r="E26" s="14">
        <v>558483</v>
      </c>
      <c r="F26" s="14">
        <v>4977</v>
      </c>
      <c r="G26" s="14">
        <v>12019</v>
      </c>
      <c r="H26" s="10">
        <v>2813</v>
      </c>
    </row>
    <row r="27" spans="2:8" ht="11.25" customHeight="1">
      <c r="B27" s="13" t="s">
        <v>762</v>
      </c>
      <c r="C27" s="57">
        <v>103.8</v>
      </c>
      <c r="D27" s="57">
        <v>103.8</v>
      </c>
      <c r="E27" s="57">
        <v>104.95827851907536</v>
      </c>
      <c r="F27" s="57">
        <v>79</v>
      </c>
      <c r="G27" s="57">
        <v>76.1</v>
      </c>
      <c r="H27" s="24">
        <v>104.2</v>
      </c>
    </row>
    <row r="28" spans="1:8" ht="18.75" customHeight="1">
      <c r="A28" s="10" t="s">
        <v>1409</v>
      </c>
      <c r="B28" s="13" t="s">
        <v>1509</v>
      </c>
      <c r="C28" s="14">
        <v>5693</v>
      </c>
      <c r="D28" s="14">
        <v>5660</v>
      </c>
      <c r="E28" s="14">
        <v>5523</v>
      </c>
      <c r="F28" s="14">
        <v>85</v>
      </c>
      <c r="G28" s="14">
        <v>52</v>
      </c>
      <c r="H28" s="10">
        <v>33</v>
      </c>
    </row>
    <row r="29" spans="2:8" ht="11.25" customHeight="1">
      <c r="B29" s="13" t="s">
        <v>1511</v>
      </c>
      <c r="C29" s="14">
        <v>27784</v>
      </c>
      <c r="D29" s="14">
        <v>27661</v>
      </c>
      <c r="E29" s="14">
        <v>27123</v>
      </c>
      <c r="F29" s="14">
        <v>330</v>
      </c>
      <c r="G29" s="14">
        <v>208</v>
      </c>
      <c r="H29" s="10">
        <v>123</v>
      </c>
    </row>
    <row r="30" spans="2:8" ht="11.25" customHeight="1">
      <c r="B30" s="13" t="s">
        <v>761</v>
      </c>
      <c r="C30" s="14">
        <v>640500</v>
      </c>
      <c r="D30" s="14">
        <v>637413</v>
      </c>
      <c r="E30" s="14">
        <v>623793</v>
      </c>
      <c r="F30" s="14">
        <v>8683</v>
      </c>
      <c r="G30" s="14">
        <v>4937</v>
      </c>
      <c r="H30" s="10">
        <v>3087</v>
      </c>
    </row>
    <row r="31" spans="2:8" ht="11.25" customHeight="1">
      <c r="B31" s="13" t="s">
        <v>762</v>
      </c>
      <c r="C31" s="57">
        <v>112.5</v>
      </c>
      <c r="D31" s="57">
        <v>112.6</v>
      </c>
      <c r="E31" s="57">
        <v>112.94459532862575</v>
      </c>
      <c r="F31" s="57">
        <v>102.2</v>
      </c>
      <c r="G31" s="57">
        <v>94.9</v>
      </c>
      <c r="H31" s="24">
        <v>93.5</v>
      </c>
    </row>
    <row r="32" spans="1:8" ht="18.75" customHeight="1">
      <c r="A32" s="10" t="s">
        <v>1410</v>
      </c>
      <c r="B32" s="13" t="s">
        <v>1509</v>
      </c>
      <c r="C32" s="14">
        <v>3232</v>
      </c>
      <c r="D32" s="14">
        <v>3204</v>
      </c>
      <c r="E32" s="14">
        <v>2878</v>
      </c>
      <c r="F32" s="14">
        <v>45</v>
      </c>
      <c r="G32" s="14">
        <v>281</v>
      </c>
      <c r="H32" s="10">
        <v>28</v>
      </c>
    </row>
    <row r="33" spans="2:8" ht="11.25" customHeight="1">
      <c r="B33" s="13" t="s">
        <v>1511</v>
      </c>
      <c r="C33" s="14">
        <v>14034</v>
      </c>
      <c r="D33" s="14">
        <v>13936</v>
      </c>
      <c r="E33" s="14">
        <v>12764</v>
      </c>
      <c r="F33" s="14">
        <v>193</v>
      </c>
      <c r="G33" s="14">
        <v>979</v>
      </c>
      <c r="H33" s="10">
        <v>98</v>
      </c>
    </row>
    <row r="34" spans="2:8" ht="11.25" customHeight="1">
      <c r="B34" s="13" t="s">
        <v>761</v>
      </c>
      <c r="C34" s="14">
        <v>333482</v>
      </c>
      <c r="D34" s="14">
        <v>329895</v>
      </c>
      <c r="E34" s="14">
        <v>300258</v>
      </c>
      <c r="F34" s="14">
        <v>4168</v>
      </c>
      <c r="G34" s="14">
        <v>25469</v>
      </c>
      <c r="H34" s="10">
        <v>3587</v>
      </c>
    </row>
    <row r="35" spans="2:8" ht="11.25" customHeight="1">
      <c r="B35" s="13" t="s">
        <v>762</v>
      </c>
      <c r="C35" s="57">
        <v>103.2</v>
      </c>
      <c r="D35" s="57">
        <v>103</v>
      </c>
      <c r="E35" s="57">
        <v>104.32870048644892</v>
      </c>
      <c r="F35" s="57">
        <v>92.6</v>
      </c>
      <c r="G35" s="57">
        <v>90.6</v>
      </c>
      <c r="H35" s="24">
        <v>128.1</v>
      </c>
    </row>
    <row r="36" spans="1:8" ht="18.75" customHeight="1">
      <c r="A36" s="10" t="s">
        <v>1411</v>
      </c>
      <c r="B36" s="13" t="s">
        <v>1509</v>
      </c>
      <c r="C36" s="14">
        <v>5886</v>
      </c>
      <c r="D36" s="14">
        <v>5860</v>
      </c>
      <c r="E36" s="14">
        <v>5593</v>
      </c>
      <c r="F36" s="14">
        <v>67</v>
      </c>
      <c r="G36" s="14">
        <v>200</v>
      </c>
      <c r="H36" s="10">
        <v>26</v>
      </c>
    </row>
    <row r="37" spans="2:8" ht="11.25" customHeight="1">
      <c r="B37" s="13" t="s">
        <v>1511</v>
      </c>
      <c r="C37" s="14">
        <v>28681</v>
      </c>
      <c r="D37" s="14">
        <v>28564</v>
      </c>
      <c r="E37" s="14">
        <v>27706</v>
      </c>
      <c r="F37" s="14">
        <v>308</v>
      </c>
      <c r="G37" s="14">
        <v>550</v>
      </c>
      <c r="H37" s="10">
        <v>117</v>
      </c>
    </row>
    <row r="38" spans="2:8" ht="11.25" customHeight="1">
      <c r="B38" s="13" t="s">
        <v>761</v>
      </c>
      <c r="C38" s="14">
        <v>699246</v>
      </c>
      <c r="D38" s="14">
        <v>696198</v>
      </c>
      <c r="E38" s="14">
        <v>677567</v>
      </c>
      <c r="F38" s="14">
        <v>7397</v>
      </c>
      <c r="G38" s="14">
        <v>11234</v>
      </c>
      <c r="H38" s="10">
        <v>3048</v>
      </c>
    </row>
    <row r="39" spans="2:8" ht="11.25" customHeight="1">
      <c r="B39" s="13" t="s">
        <v>762</v>
      </c>
      <c r="C39" s="57">
        <v>118.8</v>
      </c>
      <c r="D39" s="57">
        <v>118.8</v>
      </c>
      <c r="E39" s="57">
        <v>121.1455390666905</v>
      </c>
      <c r="F39" s="57">
        <v>110.4</v>
      </c>
      <c r="G39" s="57">
        <v>56.2</v>
      </c>
      <c r="H39" s="24">
        <v>117.2</v>
      </c>
    </row>
    <row r="40" spans="1:8" ht="18.75" customHeight="1">
      <c r="A40" s="10" t="s">
        <v>1412</v>
      </c>
      <c r="B40" s="13" t="s">
        <v>1509</v>
      </c>
      <c r="C40" s="14">
        <v>12390</v>
      </c>
      <c r="D40" s="14">
        <v>12342</v>
      </c>
      <c r="E40" s="14">
        <v>11788</v>
      </c>
      <c r="F40" s="14">
        <v>276</v>
      </c>
      <c r="G40" s="14">
        <v>278</v>
      </c>
      <c r="H40" s="10">
        <v>48</v>
      </c>
    </row>
    <row r="41" spans="2:8" ht="11.25" customHeight="1">
      <c r="B41" s="13" t="s">
        <v>1511</v>
      </c>
      <c r="C41" s="14">
        <v>57696</v>
      </c>
      <c r="D41" s="14">
        <v>57513</v>
      </c>
      <c r="E41" s="14">
        <v>55536</v>
      </c>
      <c r="F41" s="14">
        <v>1061</v>
      </c>
      <c r="G41" s="14">
        <v>916</v>
      </c>
      <c r="H41" s="10">
        <v>183</v>
      </c>
    </row>
    <row r="42" spans="2:8" ht="11.25" customHeight="1">
      <c r="B42" s="13" t="s">
        <v>761</v>
      </c>
      <c r="C42" s="14">
        <v>1388601</v>
      </c>
      <c r="D42" s="14">
        <v>1384066</v>
      </c>
      <c r="E42" s="14">
        <v>1333918</v>
      </c>
      <c r="F42" s="14">
        <v>26506</v>
      </c>
      <c r="G42" s="14">
        <v>23642</v>
      </c>
      <c r="H42" s="10">
        <v>4535</v>
      </c>
    </row>
    <row r="43" spans="2:8" ht="11.25" customHeight="1">
      <c r="B43" s="13" t="s">
        <v>762</v>
      </c>
      <c r="C43" s="57">
        <v>112.1</v>
      </c>
      <c r="D43" s="57">
        <v>112.1</v>
      </c>
      <c r="E43" s="57">
        <v>113.15897522904649</v>
      </c>
      <c r="F43" s="57">
        <v>96</v>
      </c>
      <c r="G43" s="57">
        <v>85</v>
      </c>
      <c r="H43" s="24">
        <v>94.5</v>
      </c>
    </row>
    <row r="44" spans="1:8" ht="18.75" customHeight="1">
      <c r="A44" s="10" t="s">
        <v>1413</v>
      </c>
      <c r="B44" s="13" t="s">
        <v>1509</v>
      </c>
      <c r="C44" s="14">
        <v>30252</v>
      </c>
      <c r="D44" s="14">
        <v>30086</v>
      </c>
      <c r="E44" s="14">
        <v>29486</v>
      </c>
      <c r="F44" s="14">
        <v>466</v>
      </c>
      <c r="G44" s="14">
        <v>134</v>
      </c>
      <c r="H44" s="10">
        <v>166</v>
      </c>
    </row>
    <row r="45" spans="2:8" ht="11.25" customHeight="1">
      <c r="B45" s="13" t="s">
        <v>1511</v>
      </c>
      <c r="C45" s="14">
        <v>117955</v>
      </c>
      <c r="D45" s="14">
        <v>117481</v>
      </c>
      <c r="E45" s="14">
        <v>115485</v>
      </c>
      <c r="F45" s="14">
        <v>1556</v>
      </c>
      <c r="G45" s="14">
        <v>440</v>
      </c>
      <c r="H45" s="10">
        <v>474</v>
      </c>
    </row>
    <row r="46" spans="2:8" ht="11.25" customHeight="1">
      <c r="B46" s="13" t="s">
        <v>761</v>
      </c>
      <c r="C46" s="14">
        <v>3000225</v>
      </c>
      <c r="D46" s="14">
        <v>2987911</v>
      </c>
      <c r="E46" s="14">
        <v>2938029</v>
      </c>
      <c r="F46" s="14">
        <v>39386</v>
      </c>
      <c r="G46" s="14">
        <v>10496</v>
      </c>
      <c r="H46" s="10">
        <v>12314</v>
      </c>
    </row>
    <row r="47" spans="2:8" ht="11.25" customHeight="1">
      <c r="B47" s="13" t="s">
        <v>762</v>
      </c>
      <c r="C47" s="57">
        <v>99.2</v>
      </c>
      <c r="D47" s="57">
        <v>99.3</v>
      </c>
      <c r="E47" s="57">
        <v>99.64149087702638</v>
      </c>
      <c r="F47" s="57">
        <v>84.5</v>
      </c>
      <c r="G47" s="57">
        <v>78.3</v>
      </c>
      <c r="H47" s="24">
        <v>74.2</v>
      </c>
    </row>
    <row r="48" spans="1:8" ht="16.5" customHeight="1">
      <c r="A48" s="10" t="s">
        <v>1414</v>
      </c>
      <c r="B48" s="13" t="s">
        <v>1509</v>
      </c>
      <c r="C48" s="14">
        <v>1352</v>
      </c>
      <c r="D48" s="14">
        <v>1345</v>
      </c>
      <c r="E48" s="14">
        <v>1165</v>
      </c>
      <c r="F48" s="14">
        <v>28</v>
      </c>
      <c r="G48" s="14">
        <v>152</v>
      </c>
      <c r="H48" s="10">
        <v>7</v>
      </c>
    </row>
    <row r="49" spans="2:8" ht="12" customHeight="1">
      <c r="B49" s="13" t="s">
        <v>1511</v>
      </c>
      <c r="C49" s="14">
        <v>7079</v>
      </c>
      <c r="D49" s="14">
        <v>7053</v>
      </c>
      <c r="E49" s="14">
        <v>6483</v>
      </c>
      <c r="F49" s="14">
        <v>99</v>
      </c>
      <c r="G49" s="14">
        <v>471</v>
      </c>
      <c r="H49" s="10">
        <v>26</v>
      </c>
    </row>
    <row r="50" spans="2:8" ht="12" customHeight="1">
      <c r="B50" s="13" t="s">
        <v>761</v>
      </c>
      <c r="C50" s="14">
        <v>187166</v>
      </c>
      <c r="D50" s="14">
        <v>186537</v>
      </c>
      <c r="E50" s="14">
        <v>172619</v>
      </c>
      <c r="F50" s="14">
        <v>3081</v>
      </c>
      <c r="G50" s="14">
        <v>10837</v>
      </c>
      <c r="H50" s="10">
        <v>629</v>
      </c>
    </row>
    <row r="51" spans="2:8" ht="12" customHeight="1">
      <c r="B51" s="13" t="s">
        <v>762</v>
      </c>
      <c r="C51" s="57">
        <v>138.4</v>
      </c>
      <c r="D51" s="57">
        <v>138.7</v>
      </c>
      <c r="E51" s="57">
        <v>148.17081545064377</v>
      </c>
      <c r="F51" s="57">
        <v>110</v>
      </c>
      <c r="G51" s="57">
        <v>71.3</v>
      </c>
      <c r="H51" s="24">
        <v>89.9</v>
      </c>
    </row>
    <row r="52" spans="1:8" ht="30" customHeight="1">
      <c r="A52" s="10" t="s">
        <v>1415</v>
      </c>
      <c r="B52" s="13" t="s">
        <v>1509</v>
      </c>
      <c r="C52" s="14">
        <v>5335</v>
      </c>
      <c r="D52" s="14">
        <v>5316</v>
      </c>
      <c r="E52" s="14">
        <v>5206</v>
      </c>
      <c r="F52" s="14">
        <v>70</v>
      </c>
      <c r="G52" s="14">
        <v>40</v>
      </c>
      <c r="H52" s="10">
        <v>19</v>
      </c>
    </row>
    <row r="53" spans="2:8" ht="12" customHeight="1">
      <c r="B53" s="13" t="s">
        <v>1511</v>
      </c>
      <c r="C53" s="14">
        <v>29392</v>
      </c>
      <c r="D53" s="14">
        <v>29316</v>
      </c>
      <c r="E53" s="14">
        <v>28894</v>
      </c>
      <c r="F53" s="14">
        <v>268</v>
      </c>
      <c r="G53" s="14">
        <v>154</v>
      </c>
      <c r="H53" s="10">
        <v>76</v>
      </c>
    </row>
    <row r="54" spans="2:8" ht="12" customHeight="1">
      <c r="B54" s="13" t="s">
        <v>761</v>
      </c>
      <c r="C54" s="14">
        <v>672749</v>
      </c>
      <c r="D54" s="14">
        <v>670897</v>
      </c>
      <c r="E54" s="14">
        <v>659660</v>
      </c>
      <c r="F54" s="14">
        <v>6810</v>
      </c>
      <c r="G54" s="14">
        <v>4427</v>
      </c>
      <c r="H54" s="10">
        <v>1852</v>
      </c>
    </row>
    <row r="55" spans="2:8" ht="12" customHeight="1">
      <c r="B55" s="13" t="s">
        <v>762</v>
      </c>
      <c r="C55" s="57">
        <v>126.1</v>
      </c>
      <c r="D55" s="57">
        <v>126.2</v>
      </c>
      <c r="E55" s="57">
        <v>126.71148674606223</v>
      </c>
      <c r="F55" s="57">
        <v>97.3</v>
      </c>
      <c r="G55" s="57">
        <v>110.7</v>
      </c>
      <c r="H55" s="24">
        <v>97.5</v>
      </c>
    </row>
    <row r="56" spans="1:8" ht="30" customHeight="1">
      <c r="A56" s="10" t="s">
        <v>162</v>
      </c>
      <c r="B56" s="13" t="s">
        <v>1509</v>
      </c>
      <c r="C56" s="14">
        <v>3956</v>
      </c>
      <c r="D56" s="14">
        <v>3941</v>
      </c>
      <c r="E56" s="14">
        <v>3848</v>
      </c>
      <c r="F56" s="14">
        <v>19</v>
      </c>
      <c r="G56" s="14">
        <v>74</v>
      </c>
      <c r="H56" s="10">
        <v>15</v>
      </c>
    </row>
    <row r="57" spans="2:8" ht="12" customHeight="1">
      <c r="B57" s="13" t="s">
        <v>1511</v>
      </c>
      <c r="C57" s="14">
        <v>17393</v>
      </c>
      <c r="D57" s="14">
        <v>17330</v>
      </c>
      <c r="E57" s="14">
        <v>16979</v>
      </c>
      <c r="F57" s="14">
        <v>95</v>
      </c>
      <c r="G57" s="14">
        <v>256</v>
      </c>
      <c r="H57" s="10">
        <v>63</v>
      </c>
    </row>
    <row r="58" spans="2:8" ht="12" customHeight="1">
      <c r="B58" s="13" t="s">
        <v>761</v>
      </c>
      <c r="C58" s="14">
        <v>430826</v>
      </c>
      <c r="D58" s="14">
        <v>429157</v>
      </c>
      <c r="E58" s="14">
        <v>420349</v>
      </c>
      <c r="F58" s="14">
        <v>2986</v>
      </c>
      <c r="G58" s="14">
        <v>5822</v>
      </c>
      <c r="H58" s="10">
        <v>1669</v>
      </c>
    </row>
    <row r="59" spans="2:8" ht="12" customHeight="1">
      <c r="B59" s="13" t="s">
        <v>762</v>
      </c>
      <c r="C59" s="57">
        <v>108.9</v>
      </c>
      <c r="D59" s="57">
        <v>108.9</v>
      </c>
      <c r="E59" s="57">
        <v>109.23830561330561</v>
      </c>
      <c r="F59" s="57">
        <v>157.2</v>
      </c>
      <c r="G59" s="57">
        <v>78.7</v>
      </c>
      <c r="H59" s="24">
        <v>111.3</v>
      </c>
    </row>
    <row r="60" spans="1:8" ht="30" customHeight="1">
      <c r="A60" s="10" t="s">
        <v>163</v>
      </c>
      <c r="B60" s="13" t="s">
        <v>1509</v>
      </c>
      <c r="C60" s="14">
        <v>11670</v>
      </c>
      <c r="D60" s="14">
        <v>11656</v>
      </c>
      <c r="E60" s="14">
        <v>11233</v>
      </c>
      <c r="F60" s="14">
        <v>138</v>
      </c>
      <c r="G60" s="14">
        <v>285</v>
      </c>
      <c r="H60" s="10">
        <v>14</v>
      </c>
    </row>
    <row r="61" spans="2:8" ht="12" customHeight="1">
      <c r="B61" s="13" t="s">
        <v>1511</v>
      </c>
      <c r="C61" s="14">
        <v>45327</v>
      </c>
      <c r="D61" s="14">
        <v>45267</v>
      </c>
      <c r="E61" s="14">
        <v>43753</v>
      </c>
      <c r="F61" s="14">
        <v>578</v>
      </c>
      <c r="G61" s="14">
        <v>936</v>
      </c>
      <c r="H61" s="10">
        <v>60</v>
      </c>
    </row>
    <row r="62" spans="2:8" ht="12" customHeight="1">
      <c r="B62" s="13" t="s">
        <v>761</v>
      </c>
      <c r="C62" s="14">
        <v>1097881</v>
      </c>
      <c r="D62" s="14">
        <v>1096061</v>
      </c>
      <c r="E62" s="14">
        <v>1061880</v>
      </c>
      <c r="F62" s="14">
        <v>15673</v>
      </c>
      <c r="G62" s="14">
        <v>18508</v>
      </c>
      <c r="H62" s="10">
        <v>1820</v>
      </c>
    </row>
    <row r="63" spans="2:9" ht="12" customHeight="1">
      <c r="B63" s="13" t="s">
        <v>762</v>
      </c>
      <c r="C63" s="57">
        <v>94.1</v>
      </c>
      <c r="D63" s="57">
        <v>94</v>
      </c>
      <c r="E63" s="57">
        <v>94.53218196385649</v>
      </c>
      <c r="F63" s="57">
        <v>113.6</v>
      </c>
      <c r="G63" s="57">
        <v>64.9</v>
      </c>
      <c r="H63" s="24">
        <v>130</v>
      </c>
      <c r="I63" s="24"/>
    </row>
    <row r="64" spans="1:8" ht="30" customHeight="1">
      <c r="A64" s="10" t="s">
        <v>164</v>
      </c>
      <c r="B64" s="13" t="s">
        <v>1509</v>
      </c>
      <c r="C64" s="14">
        <v>10457</v>
      </c>
      <c r="D64" s="14">
        <v>10421</v>
      </c>
      <c r="E64" s="14">
        <v>9770</v>
      </c>
      <c r="F64" s="14">
        <v>307</v>
      </c>
      <c r="G64" s="14">
        <v>344</v>
      </c>
      <c r="H64" s="10">
        <v>36</v>
      </c>
    </row>
    <row r="65" spans="2:8" ht="12" customHeight="1">
      <c r="B65" s="13" t="s">
        <v>1511</v>
      </c>
      <c r="C65" s="14">
        <v>52192</v>
      </c>
      <c r="D65" s="14">
        <v>52033</v>
      </c>
      <c r="E65" s="14">
        <v>49594</v>
      </c>
      <c r="F65" s="14">
        <v>1266</v>
      </c>
      <c r="G65" s="14">
        <v>1173</v>
      </c>
      <c r="H65" s="10">
        <v>159</v>
      </c>
    </row>
    <row r="66" spans="2:8" ht="12" customHeight="1">
      <c r="B66" s="13" t="s">
        <v>761</v>
      </c>
      <c r="C66" s="14">
        <v>1329553</v>
      </c>
      <c r="D66" s="14">
        <v>1325193</v>
      </c>
      <c r="E66" s="14">
        <v>1265862</v>
      </c>
      <c r="F66" s="14">
        <v>32148</v>
      </c>
      <c r="G66" s="14">
        <v>27183</v>
      </c>
      <c r="H66" s="10">
        <v>4360</v>
      </c>
    </row>
    <row r="67" spans="2:8" ht="12" customHeight="1">
      <c r="B67" s="13" t="s">
        <v>762</v>
      </c>
      <c r="C67" s="57">
        <v>127.1</v>
      </c>
      <c r="D67" s="57">
        <v>127.2</v>
      </c>
      <c r="E67" s="57">
        <v>129.56622313203684</v>
      </c>
      <c r="F67" s="57">
        <v>104.7</v>
      </c>
      <c r="G67" s="57">
        <v>79</v>
      </c>
      <c r="H67" s="24">
        <v>121.1</v>
      </c>
    </row>
    <row r="68" spans="1:8" ht="30" customHeight="1">
      <c r="A68" s="10" t="s">
        <v>165</v>
      </c>
      <c r="B68" s="13" t="s">
        <v>1509</v>
      </c>
      <c r="C68" s="14">
        <v>2279</v>
      </c>
      <c r="D68" s="14">
        <v>2258</v>
      </c>
      <c r="E68" s="14">
        <v>2172</v>
      </c>
      <c r="F68" s="14">
        <v>64</v>
      </c>
      <c r="G68" s="14">
        <v>22</v>
      </c>
      <c r="H68" s="10">
        <v>21</v>
      </c>
    </row>
    <row r="69" spans="2:8" ht="12" customHeight="1">
      <c r="B69" s="13" t="s">
        <v>1511</v>
      </c>
      <c r="C69" s="14">
        <v>11782</v>
      </c>
      <c r="D69" s="14">
        <v>11699</v>
      </c>
      <c r="E69" s="14">
        <v>11383</v>
      </c>
      <c r="F69" s="14">
        <v>231</v>
      </c>
      <c r="G69" s="14">
        <v>85</v>
      </c>
      <c r="H69" s="10">
        <v>83</v>
      </c>
    </row>
    <row r="70" spans="2:8" ht="12" customHeight="1">
      <c r="B70" s="13" t="s">
        <v>761</v>
      </c>
      <c r="C70" s="14">
        <v>260789</v>
      </c>
      <c r="D70" s="14">
        <v>258431</v>
      </c>
      <c r="E70" s="14">
        <v>250994</v>
      </c>
      <c r="F70" s="14">
        <v>5550</v>
      </c>
      <c r="G70" s="14">
        <v>1887</v>
      </c>
      <c r="H70" s="10">
        <v>2358</v>
      </c>
    </row>
    <row r="71" spans="2:8" ht="12" customHeight="1">
      <c r="B71" s="13" t="s">
        <v>762</v>
      </c>
      <c r="C71" s="57">
        <v>114.4</v>
      </c>
      <c r="D71" s="57">
        <v>114.5</v>
      </c>
      <c r="E71" s="57">
        <v>115.55893186003684</v>
      </c>
      <c r="F71" s="57">
        <v>86.7</v>
      </c>
      <c r="G71" s="57">
        <v>85.8</v>
      </c>
      <c r="H71" s="24">
        <v>112.3</v>
      </c>
    </row>
    <row r="72" spans="1:8" ht="30" customHeight="1">
      <c r="A72" s="10" t="s">
        <v>166</v>
      </c>
      <c r="B72" s="13" t="s">
        <v>1509</v>
      </c>
      <c r="C72" s="14">
        <v>5833</v>
      </c>
      <c r="D72" s="14">
        <v>5785</v>
      </c>
      <c r="E72" s="14">
        <v>5441</v>
      </c>
      <c r="F72" s="14">
        <v>45</v>
      </c>
      <c r="G72" s="14">
        <v>299</v>
      </c>
      <c r="H72" s="10">
        <v>48</v>
      </c>
    </row>
    <row r="73" spans="2:8" ht="12" customHeight="1">
      <c r="B73" s="13" t="s">
        <v>1511</v>
      </c>
      <c r="C73" s="14">
        <v>23059</v>
      </c>
      <c r="D73" s="14">
        <v>22898</v>
      </c>
      <c r="E73" s="14">
        <v>21783</v>
      </c>
      <c r="F73" s="14">
        <v>160</v>
      </c>
      <c r="G73" s="14">
        <v>955</v>
      </c>
      <c r="H73" s="10">
        <v>161</v>
      </c>
    </row>
    <row r="74" spans="2:8" ht="11.25" customHeight="1">
      <c r="B74" s="13" t="s">
        <v>761</v>
      </c>
      <c r="C74" s="14">
        <v>490333</v>
      </c>
      <c r="D74" s="14">
        <v>486653</v>
      </c>
      <c r="E74" s="14">
        <v>460554</v>
      </c>
      <c r="F74" s="14">
        <v>4289</v>
      </c>
      <c r="G74" s="14">
        <v>21810</v>
      </c>
      <c r="H74" s="10">
        <v>3680</v>
      </c>
    </row>
    <row r="75" spans="2:8" ht="11.25" customHeight="1">
      <c r="B75" s="13" t="s">
        <v>762</v>
      </c>
      <c r="C75" s="57">
        <v>84.1</v>
      </c>
      <c r="D75" s="57">
        <v>84.1</v>
      </c>
      <c r="E75" s="57">
        <v>84.64510200330821</v>
      </c>
      <c r="F75" s="57">
        <v>95.3</v>
      </c>
      <c r="G75" s="57">
        <v>72.9</v>
      </c>
      <c r="H75" s="24">
        <v>76.7</v>
      </c>
    </row>
    <row r="76" spans="1:8" ht="27" customHeight="1">
      <c r="A76" s="10" t="s">
        <v>167</v>
      </c>
      <c r="B76" s="13" t="s">
        <v>1509</v>
      </c>
      <c r="C76" s="14">
        <v>14226</v>
      </c>
      <c r="D76" s="14">
        <v>14205</v>
      </c>
      <c r="E76" s="14">
        <v>13600</v>
      </c>
      <c r="F76" s="14">
        <v>180</v>
      </c>
      <c r="G76" s="14">
        <v>425</v>
      </c>
      <c r="H76" s="10">
        <v>21</v>
      </c>
    </row>
    <row r="77" spans="2:8" ht="13.5" customHeight="1">
      <c r="B77" s="13" t="s">
        <v>1511</v>
      </c>
      <c r="C77" s="14">
        <v>63468</v>
      </c>
      <c r="D77" s="14">
        <v>63373</v>
      </c>
      <c r="E77" s="14">
        <v>61230</v>
      </c>
      <c r="F77" s="14">
        <v>782</v>
      </c>
      <c r="G77" s="14">
        <v>1361</v>
      </c>
      <c r="H77" s="10">
        <v>95</v>
      </c>
    </row>
    <row r="78" spans="2:8" ht="13.5" customHeight="1">
      <c r="B78" s="13" t="s">
        <v>761</v>
      </c>
      <c r="C78" s="14">
        <v>1552392</v>
      </c>
      <c r="D78" s="14">
        <v>1549305</v>
      </c>
      <c r="E78" s="14">
        <v>1500335</v>
      </c>
      <c r="F78" s="14">
        <v>19615</v>
      </c>
      <c r="G78" s="14">
        <v>29355</v>
      </c>
      <c r="H78" s="10">
        <v>3087</v>
      </c>
    </row>
    <row r="79" spans="2:8" ht="10.5" customHeight="1">
      <c r="B79" s="13" t="s">
        <v>762</v>
      </c>
      <c r="C79" s="57">
        <v>109.1</v>
      </c>
      <c r="D79" s="57">
        <v>109.1</v>
      </c>
      <c r="E79" s="57">
        <v>110.31875</v>
      </c>
      <c r="F79" s="57">
        <v>109</v>
      </c>
      <c r="G79" s="57">
        <v>69.1</v>
      </c>
      <c r="H79" s="24">
        <v>147</v>
      </c>
    </row>
    <row r="80" spans="1:8" ht="21.75" customHeight="1">
      <c r="A80" s="10" t="s">
        <v>168</v>
      </c>
      <c r="B80" s="13" t="s">
        <v>1509</v>
      </c>
      <c r="C80" s="14">
        <v>6495</v>
      </c>
      <c r="D80" s="14">
        <v>6361</v>
      </c>
      <c r="E80" s="14">
        <v>6067</v>
      </c>
      <c r="F80" s="14">
        <v>26</v>
      </c>
      <c r="G80" s="14">
        <v>268</v>
      </c>
      <c r="H80" s="10">
        <v>134</v>
      </c>
    </row>
    <row r="81" spans="2:8" ht="12.75" customHeight="1">
      <c r="B81" s="13" t="s">
        <v>1511</v>
      </c>
      <c r="C81" s="14">
        <v>25108</v>
      </c>
      <c r="D81" s="14">
        <v>24669</v>
      </c>
      <c r="E81" s="14">
        <v>23729</v>
      </c>
      <c r="F81" s="14">
        <v>98</v>
      </c>
      <c r="G81" s="14">
        <v>842</v>
      </c>
      <c r="H81" s="10">
        <v>439</v>
      </c>
    </row>
    <row r="82" spans="2:8" ht="14.25" customHeight="1">
      <c r="B82" s="13" t="s">
        <v>761</v>
      </c>
      <c r="C82" s="14">
        <v>609859</v>
      </c>
      <c r="D82" s="14">
        <v>600499</v>
      </c>
      <c r="E82" s="14">
        <v>578852</v>
      </c>
      <c r="F82" s="14">
        <v>2512</v>
      </c>
      <c r="G82" s="14">
        <v>19135</v>
      </c>
      <c r="H82" s="10">
        <v>9360</v>
      </c>
    </row>
    <row r="83" spans="2:8" ht="12" customHeight="1">
      <c r="B83" s="13" t="s">
        <v>762</v>
      </c>
      <c r="C83" s="57">
        <v>93.9</v>
      </c>
      <c r="D83" s="57">
        <v>94.4</v>
      </c>
      <c r="E83" s="57">
        <v>95.40992253172902</v>
      </c>
      <c r="F83" s="57">
        <v>96.6</v>
      </c>
      <c r="G83" s="57">
        <v>71.4</v>
      </c>
      <c r="H83" s="24">
        <v>69.9</v>
      </c>
    </row>
    <row r="84" spans="1:8" ht="21" customHeight="1">
      <c r="A84" s="569" t="s">
        <v>1263</v>
      </c>
      <c r="B84" s="569"/>
      <c r="C84" s="569"/>
      <c r="D84" s="569"/>
      <c r="E84" s="569"/>
      <c r="F84" s="569"/>
      <c r="G84" s="569"/>
      <c r="H84" s="569"/>
    </row>
    <row r="85" spans="1:8" ht="26.25" customHeight="1">
      <c r="A85" s="569"/>
      <c r="B85" s="569"/>
      <c r="C85" s="569"/>
      <c r="D85" s="569"/>
      <c r="E85" s="569"/>
      <c r="F85" s="569"/>
      <c r="G85" s="569"/>
      <c r="H85" s="569"/>
    </row>
    <row r="86" spans="1:8" ht="18" customHeight="1">
      <c r="A86" s="569" t="s">
        <v>1264</v>
      </c>
      <c r="B86" s="569"/>
      <c r="C86" s="569"/>
      <c r="D86" s="569"/>
      <c r="E86" s="569"/>
      <c r="F86" s="569"/>
      <c r="G86" s="569"/>
      <c r="H86" s="569"/>
    </row>
    <row r="87" spans="1:8" ht="31.5" customHeight="1">
      <c r="A87" s="569"/>
      <c r="B87" s="569"/>
      <c r="C87" s="569"/>
      <c r="D87" s="569"/>
      <c r="E87" s="569"/>
      <c r="F87" s="569"/>
      <c r="G87" s="569"/>
      <c r="H87" s="569"/>
    </row>
  </sheetData>
  <mergeCells count="10">
    <mergeCell ref="A84:H85"/>
    <mergeCell ref="A86:H87"/>
    <mergeCell ref="D6:G6"/>
    <mergeCell ref="G7:G12"/>
    <mergeCell ref="D5:H5"/>
    <mergeCell ref="H6:H12"/>
    <mergeCell ref="C5:C12"/>
    <mergeCell ref="D7:D12"/>
    <mergeCell ref="E7:E12"/>
    <mergeCell ref="F7:F12"/>
  </mergeCells>
  <printOptions/>
  <pageMargins left="0.7874015748031497" right="0.984251968503937" top="0.7874015748031497" bottom="0.7874015748031497" header="0" footer="0"/>
  <pageSetup horizontalDpi="120" verticalDpi="120" orientation="portrait" paperSize="9" scale="95" r:id="rId1"/>
</worksheet>
</file>

<file path=xl/worksheets/sheet47.xml><?xml version="1.0" encoding="utf-8"?>
<worksheet xmlns="http://schemas.openxmlformats.org/spreadsheetml/2006/main" xmlns:r="http://schemas.openxmlformats.org/officeDocument/2006/relationships">
  <dimension ref="A3:F143"/>
  <sheetViews>
    <sheetView showGridLines="0" workbookViewId="0" topLeftCell="A1">
      <selection activeCell="A4" sqref="A4"/>
    </sheetView>
  </sheetViews>
  <sheetFormatPr defaultColWidth="9.140625" defaultRowHeight="12.75"/>
  <cols>
    <col min="1" max="1" width="24.28125" style="10" customWidth="1"/>
    <col min="2" max="2" width="3.00390625" style="10" customWidth="1"/>
    <col min="3" max="3" width="13.7109375" style="10" customWidth="1"/>
    <col min="4" max="4" width="11.28125" style="10" customWidth="1"/>
    <col min="5" max="5" width="15.421875" style="10" customWidth="1"/>
    <col min="6" max="6" width="19.57421875" style="24" customWidth="1"/>
    <col min="7" max="16384" width="9.140625" style="10" customWidth="1"/>
  </cols>
  <sheetData>
    <row r="3" ht="18.75" customHeight="1">
      <c r="A3" s="10" t="s">
        <v>402</v>
      </c>
    </row>
    <row r="4" ht="15.75" customHeight="1">
      <c r="A4" s="10" t="s">
        <v>655</v>
      </c>
    </row>
    <row r="5" spans="1:6" ht="12" customHeight="1">
      <c r="A5" s="11" t="s">
        <v>656</v>
      </c>
      <c r="B5" s="11"/>
      <c r="C5" s="11"/>
      <c r="D5" s="11"/>
      <c r="E5" s="11"/>
      <c r="F5" s="25"/>
    </row>
    <row r="6" spans="1:6" ht="13.5" customHeight="1">
      <c r="A6" s="22" t="s">
        <v>1926</v>
      </c>
      <c r="B6" s="18"/>
      <c r="C6" s="505" t="s">
        <v>505</v>
      </c>
      <c r="D6" s="505" t="s">
        <v>898</v>
      </c>
      <c r="E6" s="22" t="s">
        <v>1126</v>
      </c>
      <c r="F6" s="62"/>
    </row>
    <row r="7" spans="1:6" ht="14.25" customHeight="1">
      <c r="A7" s="23" t="s">
        <v>1927</v>
      </c>
      <c r="B7" s="13"/>
      <c r="C7" s="506"/>
      <c r="D7" s="506"/>
      <c r="E7" s="58" t="s">
        <v>882</v>
      </c>
      <c r="F7" s="25"/>
    </row>
    <row r="8" spans="1:6" ht="13.5" customHeight="1">
      <c r="A8" s="23" t="s">
        <v>494</v>
      </c>
      <c r="B8" s="13"/>
      <c r="C8" s="506"/>
      <c r="D8" s="506"/>
      <c r="E8" s="505" t="s">
        <v>1758</v>
      </c>
      <c r="F8" s="512" t="s">
        <v>899</v>
      </c>
    </row>
    <row r="9" spans="1:6" ht="12" customHeight="1">
      <c r="A9" s="23" t="s">
        <v>495</v>
      </c>
      <c r="B9" s="13"/>
      <c r="C9" s="506"/>
      <c r="D9" s="506"/>
      <c r="E9" s="506"/>
      <c r="F9" s="512"/>
    </row>
    <row r="10" spans="1:6" ht="14.25" customHeight="1">
      <c r="A10" s="11" t="s">
        <v>496</v>
      </c>
      <c r="B10" s="19"/>
      <c r="C10" s="507"/>
      <c r="D10" s="507"/>
      <c r="E10" s="507"/>
      <c r="F10" s="513"/>
    </row>
    <row r="11" spans="1:6" ht="16.5" customHeight="1">
      <c r="A11" s="10" t="s">
        <v>1934</v>
      </c>
      <c r="B11" s="13" t="s">
        <v>1935</v>
      </c>
      <c r="C11" s="14">
        <v>133698</v>
      </c>
      <c r="D11" s="14">
        <v>581303</v>
      </c>
      <c r="E11" s="14">
        <v>14117500</v>
      </c>
      <c r="F11" s="63">
        <v>105.6</v>
      </c>
    </row>
    <row r="12" spans="1:6" ht="12.75" customHeight="1">
      <c r="A12" s="10" t="s">
        <v>1936</v>
      </c>
      <c r="B12" s="13" t="s">
        <v>1937</v>
      </c>
      <c r="C12" s="14">
        <v>88290</v>
      </c>
      <c r="D12" s="14">
        <v>329581</v>
      </c>
      <c r="E12" s="14">
        <v>7852246</v>
      </c>
      <c r="F12" s="63">
        <v>88.9</v>
      </c>
    </row>
    <row r="13" spans="2:6" ht="12.75" customHeight="1">
      <c r="B13" s="13" t="s">
        <v>1938</v>
      </c>
      <c r="C13" s="14">
        <v>45408</v>
      </c>
      <c r="D13" s="14">
        <v>251722</v>
      </c>
      <c r="E13" s="14">
        <v>6265254</v>
      </c>
      <c r="F13" s="63">
        <v>138</v>
      </c>
    </row>
    <row r="14" spans="1:6" ht="14.25" customHeight="1">
      <c r="A14" s="10" t="s">
        <v>498</v>
      </c>
      <c r="B14" s="13"/>
      <c r="C14" s="14"/>
      <c r="D14" s="14"/>
      <c r="E14" s="14"/>
      <c r="F14" s="63"/>
    </row>
    <row r="15" spans="1:6" ht="19.5" customHeight="1">
      <c r="A15" s="10" t="s">
        <v>657</v>
      </c>
      <c r="B15" s="13" t="s">
        <v>1935</v>
      </c>
      <c r="C15" s="14">
        <v>36138</v>
      </c>
      <c r="D15" s="14">
        <v>146636</v>
      </c>
      <c r="E15" s="14">
        <v>3699471</v>
      </c>
      <c r="F15" s="63">
        <v>102.4</v>
      </c>
    </row>
    <row r="16" spans="2:6" ht="12.75" customHeight="1">
      <c r="B16" s="13" t="s">
        <v>1937</v>
      </c>
      <c r="C16" s="14">
        <v>26297</v>
      </c>
      <c r="D16" s="14">
        <v>91844</v>
      </c>
      <c r="E16" s="14">
        <v>2331612</v>
      </c>
      <c r="F16" s="63">
        <v>88.7</v>
      </c>
    </row>
    <row r="17" spans="2:6" ht="12.75" customHeight="1">
      <c r="B17" s="13" t="s">
        <v>1938</v>
      </c>
      <c r="C17" s="14">
        <v>9841</v>
      </c>
      <c r="D17" s="14">
        <v>54792</v>
      </c>
      <c r="E17" s="14">
        <v>1367859</v>
      </c>
      <c r="F17" s="63">
        <v>139</v>
      </c>
    </row>
    <row r="18" spans="1:6" ht="19.5" customHeight="1">
      <c r="A18" s="10" t="s">
        <v>658</v>
      </c>
      <c r="B18" s="13" t="s">
        <v>1935</v>
      </c>
      <c r="C18" s="14">
        <v>22847</v>
      </c>
      <c r="D18" s="14">
        <v>109888</v>
      </c>
      <c r="E18" s="14">
        <v>2718154</v>
      </c>
      <c r="F18" s="63">
        <v>119</v>
      </c>
    </row>
    <row r="19" spans="2:6" ht="12.75" customHeight="1">
      <c r="B19" s="13" t="s">
        <v>1937</v>
      </c>
      <c r="C19" s="14">
        <v>13914</v>
      </c>
      <c r="D19" s="14">
        <v>57874</v>
      </c>
      <c r="E19" s="14">
        <v>1408633</v>
      </c>
      <c r="F19" s="63">
        <v>101.2</v>
      </c>
    </row>
    <row r="20" spans="2:6" ht="12.75" customHeight="1">
      <c r="B20" s="13" t="s">
        <v>1938</v>
      </c>
      <c r="C20" s="14">
        <v>8933</v>
      </c>
      <c r="D20" s="14">
        <v>52014</v>
      </c>
      <c r="E20" s="14">
        <v>1309521</v>
      </c>
      <c r="F20" s="63">
        <v>146.6</v>
      </c>
    </row>
    <row r="21" spans="1:6" ht="19.5" customHeight="1">
      <c r="A21" s="10" t="s">
        <v>659</v>
      </c>
      <c r="B21" s="13" t="s">
        <v>1935</v>
      </c>
      <c r="C21" s="14">
        <v>17263</v>
      </c>
      <c r="D21" s="14">
        <v>86351</v>
      </c>
      <c r="E21" s="14">
        <v>2004864</v>
      </c>
      <c r="F21" s="63">
        <v>116.1</v>
      </c>
    </row>
    <row r="22" spans="2:6" ht="12.75" customHeight="1">
      <c r="B22" s="13" t="s">
        <v>1937</v>
      </c>
      <c r="C22" s="14">
        <v>9251</v>
      </c>
      <c r="D22" s="14">
        <v>40347</v>
      </c>
      <c r="E22" s="14">
        <v>912573</v>
      </c>
      <c r="F22" s="63">
        <v>98.6</v>
      </c>
    </row>
    <row r="23" spans="2:6" ht="12.75" customHeight="1">
      <c r="B23" s="13" t="s">
        <v>1938</v>
      </c>
      <c r="C23" s="14">
        <v>8012</v>
      </c>
      <c r="D23" s="14">
        <v>46004</v>
      </c>
      <c r="E23" s="14">
        <v>1092291</v>
      </c>
      <c r="F23" s="63">
        <v>136.3</v>
      </c>
    </row>
    <row r="24" spans="1:6" ht="19.5" customHeight="1">
      <c r="A24" s="10" t="s">
        <v>660</v>
      </c>
      <c r="B24" s="13" t="s">
        <v>1935</v>
      </c>
      <c r="C24" s="14">
        <v>23953</v>
      </c>
      <c r="D24" s="14">
        <v>102610</v>
      </c>
      <c r="E24" s="14">
        <v>2495733</v>
      </c>
      <c r="F24" s="63">
        <v>104.2</v>
      </c>
    </row>
    <row r="25" spans="2:6" ht="12.75" customHeight="1">
      <c r="B25" s="13" t="s">
        <v>1937</v>
      </c>
      <c r="C25" s="14">
        <v>15277</v>
      </c>
      <c r="D25" s="14">
        <v>57456</v>
      </c>
      <c r="E25" s="14">
        <v>1366725</v>
      </c>
      <c r="F25" s="63">
        <v>89.5</v>
      </c>
    </row>
    <row r="26" spans="2:6" ht="12.75" customHeight="1">
      <c r="B26" s="13" t="s">
        <v>1938</v>
      </c>
      <c r="C26" s="14">
        <v>8676</v>
      </c>
      <c r="D26" s="14">
        <v>45154</v>
      </c>
      <c r="E26" s="14">
        <v>1129008</v>
      </c>
      <c r="F26" s="63">
        <v>130.1</v>
      </c>
    </row>
    <row r="27" spans="1:6" ht="19.5" customHeight="1">
      <c r="A27" s="10" t="s">
        <v>661</v>
      </c>
      <c r="B27" s="13" t="s">
        <v>1935</v>
      </c>
      <c r="C27" s="14">
        <v>10425</v>
      </c>
      <c r="D27" s="14">
        <v>42165</v>
      </c>
      <c r="E27" s="14">
        <v>1032772</v>
      </c>
      <c r="F27" s="63">
        <v>99.1</v>
      </c>
    </row>
    <row r="28" spans="2:6" ht="12.75" customHeight="1">
      <c r="B28" s="13" t="s">
        <v>1937</v>
      </c>
      <c r="C28" s="14">
        <v>7251</v>
      </c>
      <c r="D28" s="14">
        <v>25176</v>
      </c>
      <c r="E28" s="14">
        <v>585306</v>
      </c>
      <c r="F28" s="63">
        <v>80.7</v>
      </c>
    </row>
    <row r="29" spans="2:6" ht="12.75" customHeight="1">
      <c r="B29" s="13" t="s">
        <v>1938</v>
      </c>
      <c r="C29" s="14">
        <v>3174</v>
      </c>
      <c r="D29" s="14">
        <v>16989</v>
      </c>
      <c r="E29" s="14">
        <v>447466</v>
      </c>
      <c r="F29" s="63">
        <v>141</v>
      </c>
    </row>
    <row r="30" spans="1:6" ht="19.5" customHeight="1">
      <c r="A30" s="10" t="s">
        <v>662</v>
      </c>
      <c r="B30" s="13" t="s">
        <v>1935</v>
      </c>
      <c r="C30" s="14">
        <v>23072</v>
      </c>
      <c r="D30" s="14">
        <v>93653</v>
      </c>
      <c r="E30" s="14">
        <v>2166506</v>
      </c>
      <c r="F30" s="63">
        <v>93.9</v>
      </c>
    </row>
    <row r="31" spans="2:6" ht="12.75" customHeight="1">
      <c r="B31" s="13" t="s">
        <v>1937</v>
      </c>
      <c r="C31" s="14">
        <v>16300</v>
      </c>
      <c r="D31" s="14">
        <v>56884</v>
      </c>
      <c r="E31" s="14">
        <v>1247397</v>
      </c>
      <c r="F31" s="63">
        <v>76.5</v>
      </c>
    </row>
    <row r="32" spans="2:6" ht="12.75" customHeight="1">
      <c r="B32" s="13" t="s">
        <v>1938</v>
      </c>
      <c r="C32" s="14">
        <v>6772</v>
      </c>
      <c r="D32" s="14">
        <v>36769</v>
      </c>
      <c r="E32" s="14">
        <v>919109</v>
      </c>
      <c r="F32" s="63">
        <v>135.7</v>
      </c>
    </row>
    <row r="33" spans="1:6" ht="19.5" customHeight="1">
      <c r="A33" s="10" t="s">
        <v>499</v>
      </c>
      <c r="B33" s="13"/>
      <c r="C33" s="14"/>
      <c r="D33" s="14"/>
      <c r="E33" s="14"/>
      <c r="F33" s="63"/>
    </row>
    <row r="34" spans="1:6" ht="19.5" customHeight="1">
      <c r="A34" s="10" t="s">
        <v>663</v>
      </c>
      <c r="B34" s="13" t="s">
        <v>1935</v>
      </c>
      <c r="C34" s="14">
        <v>9073</v>
      </c>
      <c r="D34" s="14">
        <v>35086</v>
      </c>
      <c r="E34" s="14">
        <v>845606</v>
      </c>
      <c r="F34" s="63">
        <v>93.2</v>
      </c>
    </row>
    <row r="35" spans="2:6" ht="12.75" customHeight="1">
      <c r="B35" s="13" t="s">
        <v>1937</v>
      </c>
      <c r="C35" s="14">
        <v>6619</v>
      </c>
      <c r="D35" s="14">
        <v>22129</v>
      </c>
      <c r="E35" s="14">
        <v>506826</v>
      </c>
      <c r="F35" s="63">
        <v>76.6</v>
      </c>
    </row>
    <row r="36" spans="2:6" ht="12.75" customHeight="1">
      <c r="B36" s="13" t="s">
        <v>1938</v>
      </c>
      <c r="C36" s="14">
        <v>2454</v>
      </c>
      <c r="D36" s="14">
        <v>12957</v>
      </c>
      <c r="E36" s="14">
        <v>338780</v>
      </c>
      <c r="F36" s="63">
        <v>138.1</v>
      </c>
    </row>
    <row r="37" spans="1:6" ht="12.75" customHeight="1">
      <c r="A37" s="10" t="s">
        <v>1946</v>
      </c>
      <c r="B37" s="13"/>
      <c r="C37" s="14"/>
      <c r="D37" s="14"/>
      <c r="E37" s="14"/>
      <c r="F37" s="63"/>
    </row>
    <row r="38" spans="1:6" ht="12.75" customHeight="1">
      <c r="A38" s="10" t="s">
        <v>664</v>
      </c>
      <c r="B38" s="13"/>
      <c r="C38" s="14">
        <v>2230</v>
      </c>
      <c r="D38" s="14">
        <v>9901</v>
      </c>
      <c r="E38" s="14">
        <v>248007</v>
      </c>
      <c r="F38" s="63">
        <v>111.2</v>
      </c>
    </row>
    <row r="39" spans="1:6" ht="12.75" customHeight="1">
      <c r="A39" s="10" t="s">
        <v>665</v>
      </c>
      <c r="B39" s="13"/>
      <c r="C39" s="14">
        <v>1179</v>
      </c>
      <c r="D39" s="14">
        <v>5161</v>
      </c>
      <c r="E39" s="14">
        <v>117928</v>
      </c>
      <c r="F39" s="63">
        <v>100</v>
      </c>
    </row>
    <row r="40" spans="1:6" ht="12.75" customHeight="1">
      <c r="A40" s="10" t="s">
        <v>666</v>
      </c>
      <c r="B40" s="13"/>
      <c r="C40" s="14">
        <v>2337</v>
      </c>
      <c r="D40" s="14">
        <v>10317</v>
      </c>
      <c r="E40" s="14">
        <v>260396</v>
      </c>
      <c r="F40" s="63">
        <v>111.4</v>
      </c>
    </row>
    <row r="41" spans="1:6" ht="12.75" customHeight="1">
      <c r="A41" s="10" t="s">
        <v>667</v>
      </c>
      <c r="B41" s="13"/>
      <c r="C41" s="14">
        <v>3327</v>
      </c>
      <c r="D41" s="14">
        <v>9707</v>
      </c>
      <c r="E41" s="14">
        <v>219275</v>
      </c>
      <c r="F41" s="63">
        <v>65.9</v>
      </c>
    </row>
    <row r="42" spans="1:6" ht="19.5" customHeight="1">
      <c r="A42" s="10" t="s">
        <v>668</v>
      </c>
      <c r="B42" s="13" t="s">
        <v>1935</v>
      </c>
      <c r="C42" s="14">
        <v>5569</v>
      </c>
      <c r="D42" s="14">
        <v>25267</v>
      </c>
      <c r="E42" s="14">
        <v>578292</v>
      </c>
      <c r="F42" s="63">
        <v>103.8</v>
      </c>
    </row>
    <row r="43" spans="2:6" ht="12.75" customHeight="1">
      <c r="B43" s="13" t="s">
        <v>1937</v>
      </c>
      <c r="C43" s="14">
        <v>3242</v>
      </c>
      <c r="D43" s="14">
        <v>12383</v>
      </c>
      <c r="E43" s="14">
        <v>263050</v>
      </c>
      <c r="F43" s="63">
        <v>81.1</v>
      </c>
    </row>
    <row r="44" spans="2:6" ht="12.75" customHeight="1">
      <c r="B44" s="13" t="s">
        <v>1938</v>
      </c>
      <c r="C44" s="14">
        <v>2327</v>
      </c>
      <c r="D44" s="14">
        <v>12884</v>
      </c>
      <c r="E44" s="14">
        <v>315242</v>
      </c>
      <c r="F44" s="63">
        <v>135.5</v>
      </c>
    </row>
    <row r="45" spans="1:6" ht="12.75" customHeight="1">
      <c r="A45" s="10" t="s">
        <v>1946</v>
      </c>
      <c r="B45" s="13"/>
      <c r="C45" s="14"/>
      <c r="D45" s="14"/>
      <c r="E45" s="14"/>
      <c r="F45" s="63"/>
    </row>
    <row r="46" spans="1:6" ht="12.75" customHeight="1">
      <c r="A46" s="10" t="s">
        <v>669</v>
      </c>
      <c r="B46" s="13"/>
      <c r="C46" s="14">
        <v>2464</v>
      </c>
      <c r="D46" s="14">
        <v>11445</v>
      </c>
      <c r="E46" s="14">
        <v>276472</v>
      </c>
      <c r="F46" s="63">
        <v>112.2</v>
      </c>
    </row>
    <row r="47" spans="1:6" ht="12.75" customHeight="1">
      <c r="A47" s="10" t="s">
        <v>670</v>
      </c>
      <c r="B47" s="13"/>
      <c r="C47" s="14">
        <v>3105</v>
      </c>
      <c r="D47" s="14">
        <v>13822</v>
      </c>
      <c r="E47" s="14">
        <v>301820</v>
      </c>
      <c r="F47" s="63">
        <v>97.2</v>
      </c>
    </row>
    <row r="48" spans="1:6" ht="19.5" customHeight="1">
      <c r="A48" s="10" t="s">
        <v>671</v>
      </c>
      <c r="B48" s="13" t="s">
        <v>1935</v>
      </c>
      <c r="C48" s="14">
        <v>5693</v>
      </c>
      <c r="D48" s="14">
        <v>27784</v>
      </c>
      <c r="E48" s="14">
        <v>640500</v>
      </c>
      <c r="F48" s="63">
        <v>112.5</v>
      </c>
    </row>
    <row r="49" spans="2:6" ht="12.75" customHeight="1">
      <c r="B49" s="13" t="s">
        <v>1937</v>
      </c>
      <c r="C49" s="14">
        <v>3159</v>
      </c>
      <c r="D49" s="14">
        <v>13688</v>
      </c>
      <c r="E49" s="14">
        <v>301572</v>
      </c>
      <c r="F49" s="63">
        <v>95.5</v>
      </c>
    </row>
    <row r="50" spans="2:6" ht="12.75" customHeight="1">
      <c r="B50" s="13" t="s">
        <v>1938</v>
      </c>
      <c r="C50" s="14">
        <v>2534</v>
      </c>
      <c r="D50" s="14">
        <v>14096</v>
      </c>
      <c r="E50" s="14">
        <v>338928</v>
      </c>
      <c r="F50" s="63">
        <v>133.8</v>
      </c>
    </row>
    <row r="51" spans="1:6" ht="12.75" customHeight="1">
      <c r="A51" s="10" t="s">
        <v>1946</v>
      </c>
      <c r="B51" s="13"/>
      <c r="C51" s="14"/>
      <c r="D51" s="14"/>
      <c r="E51" s="14"/>
      <c r="F51" s="63"/>
    </row>
    <row r="52" spans="1:6" ht="12.75" customHeight="1">
      <c r="A52" s="10" t="s">
        <v>672</v>
      </c>
      <c r="B52" s="13"/>
      <c r="C52" s="14">
        <v>877</v>
      </c>
      <c r="D52" s="14">
        <v>4198</v>
      </c>
      <c r="E52" s="14">
        <v>94921</v>
      </c>
      <c r="F52" s="63">
        <v>108.2</v>
      </c>
    </row>
    <row r="53" spans="1:6" ht="12.75" customHeight="1">
      <c r="A53" s="10" t="s">
        <v>673</v>
      </c>
      <c r="B53" s="13"/>
      <c r="C53" s="14">
        <v>1084</v>
      </c>
      <c r="D53" s="14">
        <v>5870</v>
      </c>
      <c r="E53" s="14">
        <v>134989</v>
      </c>
      <c r="F53" s="63">
        <v>124.5</v>
      </c>
    </row>
    <row r="54" spans="1:6" ht="12.75" customHeight="1">
      <c r="A54" s="10" t="s">
        <v>674</v>
      </c>
      <c r="B54" s="13"/>
      <c r="C54" s="14">
        <v>3732</v>
      </c>
      <c r="D54" s="14">
        <v>17716</v>
      </c>
      <c r="E54" s="14">
        <v>410590</v>
      </c>
      <c r="F54" s="63">
        <v>110</v>
      </c>
    </row>
    <row r="55" spans="1:6" ht="11.25" customHeight="1">
      <c r="A55" s="10" t="s">
        <v>749</v>
      </c>
      <c r="B55" s="13" t="s">
        <v>1935</v>
      </c>
      <c r="C55" s="14">
        <v>3232</v>
      </c>
      <c r="D55" s="14">
        <v>14034</v>
      </c>
      <c r="E55" s="14">
        <v>333482</v>
      </c>
      <c r="F55" s="63">
        <v>103.2</v>
      </c>
    </row>
    <row r="56" spans="2:6" ht="10.5" customHeight="1">
      <c r="B56" s="13" t="s">
        <v>1937</v>
      </c>
      <c r="C56" s="14">
        <v>2245</v>
      </c>
      <c r="D56" s="14">
        <v>8639</v>
      </c>
      <c r="E56" s="14">
        <v>200019</v>
      </c>
      <c r="F56" s="63">
        <v>89.1</v>
      </c>
    </row>
    <row r="57" spans="2:6" ht="15.75" customHeight="1">
      <c r="B57" s="13" t="s">
        <v>1938</v>
      </c>
      <c r="C57" s="14">
        <v>987</v>
      </c>
      <c r="D57" s="14">
        <v>5395</v>
      </c>
      <c r="E57" s="14">
        <v>133463</v>
      </c>
      <c r="F57" s="63">
        <v>135.2</v>
      </c>
    </row>
    <row r="58" spans="1:6" ht="15.75" customHeight="1">
      <c r="A58" s="10" t="s">
        <v>1946</v>
      </c>
      <c r="B58" s="13"/>
      <c r="C58" s="14"/>
      <c r="D58" s="14"/>
      <c r="E58" s="14"/>
      <c r="F58" s="63"/>
    </row>
    <row r="59" spans="1:6" ht="17.25" customHeight="1">
      <c r="A59" s="10" t="s">
        <v>1158</v>
      </c>
      <c r="B59" s="13"/>
      <c r="C59" s="14">
        <v>1366</v>
      </c>
      <c r="D59" s="14">
        <v>5694</v>
      </c>
      <c r="E59" s="14">
        <v>128954</v>
      </c>
      <c r="F59" s="63">
        <v>94.4</v>
      </c>
    </row>
    <row r="60" spans="1:6" ht="10.5" customHeight="1">
      <c r="A60" s="10" t="s">
        <v>1159</v>
      </c>
      <c r="B60" s="13"/>
      <c r="C60" s="14">
        <v>1866</v>
      </c>
      <c r="D60" s="14">
        <v>8340</v>
      </c>
      <c r="E60" s="14">
        <v>204528</v>
      </c>
      <c r="F60" s="63">
        <v>109.6</v>
      </c>
    </row>
    <row r="61" spans="1:6" ht="12.75">
      <c r="A61" s="10" t="s">
        <v>1160</v>
      </c>
      <c r="B61" s="13" t="s">
        <v>1935</v>
      </c>
      <c r="C61" s="14">
        <v>5886</v>
      </c>
      <c r="D61" s="14">
        <v>28681</v>
      </c>
      <c r="E61" s="14">
        <v>699246</v>
      </c>
      <c r="F61" s="63">
        <v>118.8</v>
      </c>
    </row>
    <row r="62" spans="2:6" ht="12.75">
      <c r="B62" s="13" t="s">
        <v>1937</v>
      </c>
      <c r="C62" s="14">
        <v>3364</v>
      </c>
      <c r="D62" s="14">
        <v>14640</v>
      </c>
      <c r="E62" s="14">
        <v>355890</v>
      </c>
      <c r="F62" s="63">
        <v>105.8</v>
      </c>
    </row>
    <row r="63" spans="2:6" ht="12.75">
      <c r="B63" s="13" t="s">
        <v>1938</v>
      </c>
      <c r="C63" s="14">
        <v>2522</v>
      </c>
      <c r="D63" s="14">
        <v>14041</v>
      </c>
      <c r="E63" s="14">
        <v>343356</v>
      </c>
      <c r="F63" s="63">
        <v>136.1</v>
      </c>
    </row>
    <row r="64" spans="1:6" ht="12.75">
      <c r="A64" s="10" t="s">
        <v>1946</v>
      </c>
      <c r="B64" s="13"/>
      <c r="C64" s="14"/>
      <c r="D64" s="14"/>
      <c r="E64" s="14"/>
      <c r="F64" s="63"/>
    </row>
    <row r="65" spans="1:6" ht="12.75">
      <c r="A65" s="10" t="s">
        <v>1161</v>
      </c>
      <c r="B65" s="13"/>
      <c r="C65" s="14">
        <v>1934</v>
      </c>
      <c r="D65" s="14">
        <v>10023</v>
      </c>
      <c r="E65" s="14">
        <v>258030</v>
      </c>
      <c r="F65" s="63">
        <v>133.4</v>
      </c>
    </row>
    <row r="66" spans="1:6" ht="12.75">
      <c r="A66" s="10" t="s">
        <v>1162</v>
      </c>
      <c r="B66" s="13"/>
      <c r="C66" s="14">
        <v>2393</v>
      </c>
      <c r="D66" s="14">
        <v>12590</v>
      </c>
      <c r="E66" s="14">
        <v>294412</v>
      </c>
      <c r="F66" s="63">
        <v>123</v>
      </c>
    </row>
    <row r="67" spans="1:6" ht="12.75">
      <c r="A67" s="10" t="s">
        <v>1163</v>
      </c>
      <c r="B67" s="13"/>
      <c r="C67" s="14">
        <v>1559</v>
      </c>
      <c r="D67" s="14">
        <v>6068</v>
      </c>
      <c r="E67" s="14">
        <v>146804</v>
      </c>
      <c r="F67" s="63">
        <v>94.2</v>
      </c>
    </row>
    <row r="68" spans="1:6" ht="12.75">
      <c r="A68" s="10" t="s">
        <v>1164</v>
      </c>
      <c r="B68" s="13" t="s">
        <v>1935</v>
      </c>
      <c r="C68" s="14">
        <v>12390</v>
      </c>
      <c r="D68" s="14">
        <v>57696</v>
      </c>
      <c r="E68" s="14">
        <v>1388601</v>
      </c>
      <c r="F68" s="63">
        <v>112.1</v>
      </c>
    </row>
    <row r="69" spans="2:6" ht="12.75">
      <c r="B69" s="13" t="s">
        <v>1937</v>
      </c>
      <c r="C69" s="14">
        <v>7253</v>
      </c>
      <c r="D69" s="14">
        <v>27273</v>
      </c>
      <c r="E69" s="14">
        <v>628619</v>
      </c>
      <c r="F69" s="63">
        <v>86.7</v>
      </c>
    </row>
    <row r="70" spans="2:6" ht="12.75">
      <c r="B70" s="13" t="s">
        <v>1938</v>
      </c>
      <c r="C70" s="14">
        <v>5137</v>
      </c>
      <c r="D70" s="14">
        <v>30423</v>
      </c>
      <c r="E70" s="14">
        <v>759982</v>
      </c>
      <c r="F70" s="63">
        <v>147.9</v>
      </c>
    </row>
    <row r="71" spans="1:6" ht="12.75">
      <c r="A71" s="10" t="s">
        <v>1946</v>
      </c>
      <c r="B71" s="13"/>
      <c r="C71" s="14"/>
      <c r="D71" s="14"/>
      <c r="E71" s="14"/>
      <c r="F71" s="63"/>
    </row>
    <row r="72" spans="1:6" ht="12.75">
      <c r="A72" s="10" t="s">
        <v>1165</v>
      </c>
      <c r="B72" s="13"/>
      <c r="C72" s="14">
        <v>4222</v>
      </c>
      <c r="D72" s="14">
        <v>24673</v>
      </c>
      <c r="E72" s="14">
        <v>610640</v>
      </c>
      <c r="F72" s="63">
        <v>144.6</v>
      </c>
    </row>
    <row r="73" spans="1:6" ht="12.75">
      <c r="A73" s="10" t="s">
        <v>1166</v>
      </c>
      <c r="B73" s="13"/>
      <c r="C73" s="14">
        <v>3246</v>
      </c>
      <c r="D73" s="14">
        <v>17408</v>
      </c>
      <c r="E73" s="14">
        <v>435143</v>
      </c>
      <c r="F73" s="63">
        <v>134.1</v>
      </c>
    </row>
    <row r="74" spans="1:6" ht="12.75">
      <c r="A74" s="10" t="s">
        <v>1167</v>
      </c>
      <c r="B74" s="13"/>
      <c r="C74" s="14">
        <v>4922</v>
      </c>
      <c r="D74" s="14">
        <v>15615</v>
      </c>
      <c r="E74" s="14">
        <v>342818</v>
      </c>
      <c r="F74" s="63">
        <v>69.7</v>
      </c>
    </row>
    <row r="75" spans="1:6" ht="12.75">
      <c r="A75" s="10" t="s">
        <v>1168</v>
      </c>
      <c r="B75" s="13" t="s">
        <v>1935</v>
      </c>
      <c r="C75" s="14">
        <v>30252</v>
      </c>
      <c r="D75" s="14">
        <v>117955</v>
      </c>
      <c r="E75" s="14">
        <v>3000225</v>
      </c>
      <c r="F75" s="63">
        <v>99.2</v>
      </c>
    </row>
    <row r="76" spans="2:6" ht="12.75">
      <c r="B76" s="13" t="s">
        <v>1937</v>
      </c>
      <c r="C76" s="14">
        <v>22933</v>
      </c>
      <c r="D76" s="14">
        <v>77204</v>
      </c>
      <c r="E76" s="14">
        <v>1975722</v>
      </c>
      <c r="F76" s="63">
        <v>86.2</v>
      </c>
    </row>
    <row r="77" spans="2:6" ht="12.75">
      <c r="B77" s="13" t="s">
        <v>1938</v>
      </c>
      <c r="C77" s="14">
        <v>7319</v>
      </c>
      <c r="D77" s="14">
        <v>40751</v>
      </c>
      <c r="E77" s="14">
        <v>1024503</v>
      </c>
      <c r="F77" s="63">
        <v>140</v>
      </c>
    </row>
    <row r="78" spans="1:6" ht="12.75">
      <c r="A78" s="10" t="s">
        <v>1946</v>
      </c>
      <c r="B78" s="13"/>
      <c r="C78" s="14"/>
      <c r="D78" s="14"/>
      <c r="E78" s="14"/>
      <c r="F78" s="63"/>
    </row>
    <row r="79" spans="1:6" ht="12.75">
      <c r="A79" s="10" t="s">
        <v>1169</v>
      </c>
      <c r="B79" s="13"/>
      <c r="C79" s="14">
        <v>1696</v>
      </c>
      <c r="D79" s="14">
        <v>7992</v>
      </c>
      <c r="E79" s="14">
        <v>194276</v>
      </c>
      <c r="F79" s="63">
        <v>114.5</v>
      </c>
    </row>
    <row r="80" spans="1:6" ht="12.75">
      <c r="A80" s="10" t="s">
        <v>1170</v>
      </c>
      <c r="B80" s="13"/>
      <c r="C80" s="14">
        <v>1844</v>
      </c>
      <c r="D80" s="14">
        <v>9678</v>
      </c>
      <c r="E80" s="14">
        <v>228111</v>
      </c>
      <c r="F80" s="63">
        <v>123.7</v>
      </c>
    </row>
    <row r="81" spans="1:6" ht="12.75">
      <c r="A81" s="10" t="s">
        <v>1171</v>
      </c>
      <c r="B81" s="13"/>
      <c r="C81" s="14">
        <v>8627</v>
      </c>
      <c r="D81" s="14">
        <v>42598</v>
      </c>
      <c r="E81" s="14">
        <v>1083003</v>
      </c>
      <c r="F81" s="63">
        <v>125.5</v>
      </c>
    </row>
    <row r="82" spans="1:6" ht="12.75">
      <c r="A82" s="10" t="s">
        <v>1172</v>
      </c>
      <c r="B82" s="13"/>
      <c r="C82" s="14">
        <v>2356</v>
      </c>
      <c r="D82" s="14">
        <v>11863</v>
      </c>
      <c r="E82" s="14">
        <v>278832</v>
      </c>
      <c r="F82" s="63">
        <v>118.3</v>
      </c>
    </row>
    <row r="83" spans="1:6" ht="12.75">
      <c r="A83" s="10" t="s">
        <v>1173</v>
      </c>
      <c r="B83" s="13"/>
      <c r="C83" s="14">
        <v>15729</v>
      </c>
      <c r="D83" s="14">
        <v>45824</v>
      </c>
      <c r="E83" s="14">
        <v>1216003</v>
      </c>
      <c r="F83" s="63">
        <v>77.3</v>
      </c>
    </row>
    <row r="84" spans="1:6" ht="12.75">
      <c r="A84" s="10" t="s">
        <v>1174</v>
      </c>
      <c r="B84" s="13" t="s">
        <v>1935</v>
      </c>
      <c r="C84" s="14">
        <v>1352</v>
      </c>
      <c r="D84" s="14">
        <v>7079</v>
      </c>
      <c r="E84" s="14">
        <v>187166</v>
      </c>
      <c r="F84" s="63">
        <v>138.4</v>
      </c>
    </row>
    <row r="85" spans="2:6" ht="12.75">
      <c r="B85" s="13" t="s">
        <v>1937</v>
      </c>
      <c r="C85" s="14">
        <v>632</v>
      </c>
      <c r="D85" s="14">
        <v>3047</v>
      </c>
      <c r="E85" s="14">
        <v>78480</v>
      </c>
      <c r="F85" s="63">
        <v>124.2</v>
      </c>
    </row>
    <row r="86" spans="2:6" ht="12.75">
      <c r="B86" s="13" t="s">
        <v>1938</v>
      </c>
      <c r="C86" s="14">
        <v>720</v>
      </c>
      <c r="D86" s="14">
        <v>4032</v>
      </c>
      <c r="E86" s="14">
        <v>108686</v>
      </c>
      <c r="F86" s="63">
        <v>151</v>
      </c>
    </row>
    <row r="87" spans="1:6" ht="12.75">
      <c r="A87" s="10" t="s">
        <v>500</v>
      </c>
      <c r="B87" s="13"/>
      <c r="C87" s="14"/>
      <c r="D87" s="14"/>
      <c r="E87" s="14"/>
      <c r="F87" s="63"/>
    </row>
    <row r="88" spans="1:6" ht="12.75">
      <c r="A88" s="10" t="s">
        <v>902</v>
      </c>
      <c r="B88" s="13"/>
      <c r="C88" s="14">
        <v>1352</v>
      </c>
      <c r="D88" s="14">
        <v>7079</v>
      </c>
      <c r="E88" s="14">
        <v>187166</v>
      </c>
      <c r="F88" s="63">
        <v>138.4</v>
      </c>
    </row>
    <row r="89" spans="1:6" ht="12.75">
      <c r="A89" s="10" t="s">
        <v>903</v>
      </c>
      <c r="B89" s="13" t="s">
        <v>1935</v>
      </c>
      <c r="C89" s="14">
        <v>5335</v>
      </c>
      <c r="D89" s="14">
        <v>29392</v>
      </c>
      <c r="E89" s="14">
        <v>672749</v>
      </c>
      <c r="F89" s="63">
        <v>126.1</v>
      </c>
    </row>
    <row r="90" spans="2:6" ht="12.75">
      <c r="B90" s="13" t="s">
        <v>1937</v>
      </c>
      <c r="C90" s="14">
        <v>2177</v>
      </c>
      <c r="D90" s="14">
        <v>10898</v>
      </c>
      <c r="E90" s="14">
        <v>244976</v>
      </c>
      <c r="F90" s="63">
        <v>112.5</v>
      </c>
    </row>
    <row r="91" spans="2:6" ht="12.75">
      <c r="B91" s="13" t="s">
        <v>1938</v>
      </c>
      <c r="C91" s="14">
        <v>3158</v>
      </c>
      <c r="D91" s="14">
        <v>18494</v>
      </c>
      <c r="E91" s="14">
        <v>427773</v>
      </c>
      <c r="F91" s="63">
        <v>135.5</v>
      </c>
    </row>
    <row r="92" spans="1:6" ht="12.75">
      <c r="A92" s="10" t="s">
        <v>1946</v>
      </c>
      <c r="B92" s="13"/>
      <c r="C92" s="14"/>
      <c r="D92" s="14"/>
      <c r="E92" s="14"/>
      <c r="F92" s="63"/>
    </row>
    <row r="93" spans="1:6" ht="12.75">
      <c r="A93" s="10" t="s">
        <v>904</v>
      </c>
      <c r="B93" s="13"/>
      <c r="C93" s="14">
        <v>3297</v>
      </c>
      <c r="D93" s="14">
        <v>17755</v>
      </c>
      <c r="E93" s="14">
        <v>402844</v>
      </c>
      <c r="F93" s="63">
        <v>122.2</v>
      </c>
    </row>
    <row r="94" spans="1:6" ht="12.75">
      <c r="A94" s="10" t="s">
        <v>905</v>
      </c>
      <c r="B94" s="13"/>
      <c r="C94" s="14">
        <v>2038</v>
      </c>
      <c r="D94" s="14">
        <v>11637</v>
      </c>
      <c r="E94" s="14">
        <v>269905</v>
      </c>
      <c r="F94" s="63">
        <v>132.4</v>
      </c>
    </row>
    <row r="95" spans="1:6" ht="12.75">
      <c r="A95" s="10" t="s">
        <v>906</v>
      </c>
      <c r="B95" s="13" t="s">
        <v>1935</v>
      </c>
      <c r="C95" s="14">
        <v>3956</v>
      </c>
      <c r="D95" s="14">
        <v>17393</v>
      </c>
      <c r="E95" s="14">
        <v>430826</v>
      </c>
      <c r="F95" s="63">
        <v>108.9</v>
      </c>
    </row>
    <row r="96" spans="2:6" ht="12.75">
      <c r="B96" s="13" t="s">
        <v>1937</v>
      </c>
      <c r="C96" s="14">
        <v>2877</v>
      </c>
      <c r="D96" s="14">
        <v>11128</v>
      </c>
      <c r="E96" s="14">
        <v>260768</v>
      </c>
      <c r="F96" s="63">
        <v>90.6</v>
      </c>
    </row>
    <row r="97" spans="2:6" ht="12.75">
      <c r="B97" s="13" t="s">
        <v>1938</v>
      </c>
      <c r="C97" s="14">
        <v>1079</v>
      </c>
      <c r="D97" s="14">
        <v>6265</v>
      </c>
      <c r="E97" s="14">
        <v>170058</v>
      </c>
      <c r="F97" s="63">
        <v>157.6</v>
      </c>
    </row>
    <row r="98" spans="1:6" ht="12.75">
      <c r="A98" s="10" t="s">
        <v>1946</v>
      </c>
      <c r="B98" s="13"/>
      <c r="C98" s="14"/>
      <c r="D98" s="14"/>
      <c r="E98" s="14"/>
      <c r="F98" s="63"/>
    </row>
    <row r="99" spans="1:6" ht="12.75">
      <c r="A99" s="10" t="s">
        <v>907</v>
      </c>
      <c r="B99" s="13"/>
      <c r="C99" s="14">
        <v>3370</v>
      </c>
      <c r="D99" s="14">
        <v>14441</v>
      </c>
      <c r="E99" s="14">
        <v>359777</v>
      </c>
      <c r="F99" s="63">
        <v>106.8</v>
      </c>
    </row>
    <row r="100" spans="1:6" ht="12.75">
      <c r="A100" s="10" t="s">
        <v>908</v>
      </c>
      <c r="B100" s="13"/>
      <c r="C100" s="14">
        <v>586</v>
      </c>
      <c r="D100" s="14">
        <v>2952</v>
      </c>
      <c r="E100" s="14">
        <v>71049</v>
      </c>
      <c r="F100" s="63">
        <v>121.2</v>
      </c>
    </row>
    <row r="101" spans="1:6" ht="12.75">
      <c r="A101" s="10" t="s">
        <v>750</v>
      </c>
      <c r="B101" s="13" t="s">
        <v>1935</v>
      </c>
      <c r="C101" s="14">
        <v>11670</v>
      </c>
      <c r="D101" s="14">
        <v>45327</v>
      </c>
      <c r="E101" s="14">
        <v>1097881</v>
      </c>
      <c r="F101" s="63">
        <v>94.1</v>
      </c>
    </row>
    <row r="102" spans="2:6" ht="12.75">
      <c r="B102" s="13" t="s">
        <v>1937</v>
      </c>
      <c r="C102" s="14">
        <v>8581</v>
      </c>
      <c r="D102" s="14">
        <v>28764</v>
      </c>
      <c r="E102" s="14">
        <v>673221</v>
      </c>
      <c r="F102" s="63">
        <v>78.5</v>
      </c>
    </row>
    <row r="103" spans="2:6" ht="12.75">
      <c r="B103" s="13" t="s">
        <v>1938</v>
      </c>
      <c r="C103" s="14">
        <v>3089</v>
      </c>
      <c r="D103" s="14">
        <v>16563</v>
      </c>
      <c r="E103" s="14">
        <v>424660</v>
      </c>
      <c r="F103" s="63">
        <v>137.5</v>
      </c>
    </row>
    <row r="104" spans="1:6" ht="12.75">
      <c r="A104" s="10" t="s">
        <v>1946</v>
      </c>
      <c r="B104" s="13"/>
      <c r="C104" s="14"/>
      <c r="D104" s="14"/>
      <c r="E104" s="14"/>
      <c r="F104" s="63"/>
    </row>
    <row r="105" spans="1:6" ht="12.75">
      <c r="A105" s="10" t="s">
        <v>910</v>
      </c>
      <c r="B105" s="13"/>
      <c r="C105" s="14">
        <v>1324</v>
      </c>
      <c r="D105" s="14">
        <v>6210</v>
      </c>
      <c r="E105" s="14">
        <v>150458</v>
      </c>
      <c r="F105" s="63">
        <v>113.6</v>
      </c>
    </row>
    <row r="106" spans="1:6" ht="12.75">
      <c r="A106" s="10" t="s">
        <v>1082</v>
      </c>
      <c r="B106" s="13"/>
      <c r="C106" s="14">
        <v>5636</v>
      </c>
      <c r="D106" s="14">
        <v>24414</v>
      </c>
      <c r="E106" s="14">
        <v>611070</v>
      </c>
      <c r="F106" s="63">
        <v>108.4</v>
      </c>
    </row>
    <row r="107" spans="1:6" ht="12.75">
      <c r="A107" s="10" t="s">
        <v>1083</v>
      </c>
      <c r="B107" s="13"/>
      <c r="C107" s="14">
        <v>4710</v>
      </c>
      <c r="D107" s="14">
        <v>14703</v>
      </c>
      <c r="E107" s="14">
        <v>336353</v>
      </c>
      <c r="F107" s="63">
        <v>71.4</v>
      </c>
    </row>
    <row r="108" spans="1:6" ht="12.75">
      <c r="A108" s="10" t="s">
        <v>1084</v>
      </c>
      <c r="B108" s="13" t="s">
        <v>1935</v>
      </c>
      <c r="C108" s="14">
        <v>10457</v>
      </c>
      <c r="D108" s="14">
        <v>52192</v>
      </c>
      <c r="E108" s="14">
        <v>1329553</v>
      </c>
      <c r="F108" s="63">
        <v>127.1</v>
      </c>
    </row>
    <row r="109" spans="2:6" ht="12.75">
      <c r="B109" s="13" t="s">
        <v>1937</v>
      </c>
      <c r="C109" s="14">
        <v>6661</v>
      </c>
      <c r="D109" s="14">
        <v>30601</v>
      </c>
      <c r="E109" s="14">
        <v>780014</v>
      </c>
      <c r="F109" s="63">
        <v>117.1</v>
      </c>
    </row>
    <row r="110" spans="2:6" ht="12.75">
      <c r="B110" s="13" t="s">
        <v>1938</v>
      </c>
      <c r="C110" s="14">
        <v>3796</v>
      </c>
      <c r="D110" s="14">
        <v>21591</v>
      </c>
      <c r="E110" s="14">
        <v>549539</v>
      </c>
      <c r="F110" s="63">
        <v>144.8</v>
      </c>
    </row>
    <row r="111" spans="1:6" ht="12.75">
      <c r="A111" s="10" t="s">
        <v>1946</v>
      </c>
      <c r="B111" s="13"/>
      <c r="C111" s="14"/>
      <c r="D111" s="14"/>
      <c r="E111" s="14"/>
      <c r="F111" s="63"/>
    </row>
    <row r="112" spans="1:6" ht="12.75">
      <c r="A112" s="10" t="s">
        <v>1085</v>
      </c>
      <c r="B112" s="13"/>
      <c r="C112" s="14">
        <v>1458</v>
      </c>
      <c r="D112" s="14">
        <v>7949</v>
      </c>
      <c r="E112" s="14">
        <v>203250</v>
      </c>
      <c r="F112" s="63">
        <v>139.4</v>
      </c>
    </row>
    <row r="113" spans="1:6" ht="12.75">
      <c r="A113" s="10" t="s">
        <v>1086</v>
      </c>
      <c r="B113" s="13"/>
      <c r="C113" s="14">
        <v>3024</v>
      </c>
      <c r="D113" s="14">
        <v>14598</v>
      </c>
      <c r="E113" s="14">
        <v>366832</v>
      </c>
      <c r="F113" s="63">
        <v>121.3</v>
      </c>
    </row>
    <row r="114" spans="1:6" ht="12.75">
      <c r="A114" s="10" t="s">
        <v>1087</v>
      </c>
      <c r="B114" s="13"/>
      <c r="C114" s="14">
        <v>4674</v>
      </c>
      <c r="D114" s="14">
        <v>22309</v>
      </c>
      <c r="E114" s="14">
        <v>566933</v>
      </c>
      <c r="F114" s="63">
        <v>121.3</v>
      </c>
    </row>
    <row r="115" spans="1:6" ht="12.75">
      <c r="A115" s="10" t="s">
        <v>1088</v>
      </c>
      <c r="B115" s="13"/>
      <c r="C115" s="14">
        <v>1301</v>
      </c>
      <c r="D115" s="14">
        <v>7336</v>
      </c>
      <c r="E115" s="14">
        <v>192538</v>
      </c>
      <c r="F115" s="63">
        <v>148</v>
      </c>
    </row>
    <row r="116" spans="1:6" ht="12.75">
      <c r="A116" s="10" t="s">
        <v>1089</v>
      </c>
      <c r="B116" s="13" t="s">
        <v>1935</v>
      </c>
      <c r="C116" s="14">
        <v>2279</v>
      </c>
      <c r="D116" s="14">
        <v>11782</v>
      </c>
      <c r="E116" s="14">
        <v>260789</v>
      </c>
      <c r="F116" s="63">
        <v>114.4</v>
      </c>
    </row>
    <row r="117" spans="2:6" ht="12.75">
      <c r="B117" s="13" t="s">
        <v>1937</v>
      </c>
      <c r="C117" s="14">
        <v>1038</v>
      </c>
      <c r="D117" s="14">
        <v>4633</v>
      </c>
      <c r="E117" s="14">
        <v>105257</v>
      </c>
      <c r="F117" s="63">
        <v>101.4</v>
      </c>
    </row>
    <row r="118" spans="2:6" ht="12.75">
      <c r="B118" s="13" t="s">
        <v>1938</v>
      </c>
      <c r="C118" s="14">
        <v>1241</v>
      </c>
      <c r="D118" s="14">
        <v>7149</v>
      </c>
      <c r="E118" s="14">
        <v>155532</v>
      </c>
      <c r="F118" s="63">
        <v>125.3</v>
      </c>
    </row>
    <row r="119" spans="1:6" ht="12.75">
      <c r="A119" s="10" t="s">
        <v>500</v>
      </c>
      <c r="B119" s="13"/>
      <c r="C119" s="14"/>
      <c r="D119" s="14"/>
      <c r="E119" s="14"/>
      <c r="F119" s="63"/>
    </row>
    <row r="120" spans="1:6" ht="12.75">
      <c r="A120" s="10" t="s">
        <v>1090</v>
      </c>
      <c r="B120" s="13"/>
      <c r="C120" s="14">
        <v>2279</v>
      </c>
      <c r="D120" s="14">
        <v>11782</v>
      </c>
      <c r="E120" s="14">
        <v>260789</v>
      </c>
      <c r="F120" s="63">
        <v>114.4</v>
      </c>
    </row>
    <row r="121" spans="1:6" ht="12.75">
      <c r="A121" s="10" t="s">
        <v>1091</v>
      </c>
      <c r="B121" s="13" t="s">
        <v>1935</v>
      </c>
      <c r="C121" s="14">
        <v>5833</v>
      </c>
      <c r="D121" s="14">
        <v>23059</v>
      </c>
      <c r="E121" s="14">
        <v>490333</v>
      </c>
      <c r="F121" s="63">
        <v>84.1</v>
      </c>
    </row>
    <row r="122" spans="2:6" ht="12.75">
      <c r="B122" s="13" t="s">
        <v>1937</v>
      </c>
      <c r="C122" s="14">
        <v>4477</v>
      </c>
      <c r="D122" s="14">
        <v>15737</v>
      </c>
      <c r="E122" s="14">
        <v>311126</v>
      </c>
      <c r="F122" s="63">
        <v>69.5</v>
      </c>
    </row>
    <row r="123" spans="2:6" ht="12.75">
      <c r="B123" s="13" t="s">
        <v>1938</v>
      </c>
      <c r="C123" s="14">
        <v>1356</v>
      </c>
      <c r="D123" s="14">
        <v>7322</v>
      </c>
      <c r="E123" s="14">
        <v>179207</v>
      </c>
      <c r="F123" s="63">
        <v>132.2</v>
      </c>
    </row>
    <row r="124" spans="1:6" ht="12.75">
      <c r="A124" s="10" t="s">
        <v>1946</v>
      </c>
      <c r="B124" s="13"/>
      <c r="C124" s="14"/>
      <c r="D124" s="14"/>
      <c r="E124" s="14"/>
      <c r="F124" s="63"/>
    </row>
    <row r="125" spans="1:6" ht="12.75">
      <c r="A125" s="10" t="s">
        <v>1092</v>
      </c>
      <c r="B125" s="13"/>
      <c r="C125" s="14">
        <v>1740</v>
      </c>
      <c r="D125" s="14">
        <v>7025</v>
      </c>
      <c r="E125" s="14">
        <v>154625</v>
      </c>
      <c r="F125" s="63">
        <v>88.9</v>
      </c>
    </row>
    <row r="126" spans="1:6" ht="12.75">
      <c r="A126" s="10" t="s">
        <v>1093</v>
      </c>
      <c r="B126" s="13"/>
      <c r="C126" s="14">
        <v>2844</v>
      </c>
      <c r="D126" s="14">
        <v>11214</v>
      </c>
      <c r="E126" s="14">
        <v>238369</v>
      </c>
      <c r="F126" s="63">
        <v>83.8</v>
      </c>
    </row>
    <row r="127" spans="1:6" ht="12.75">
      <c r="A127" s="10" t="s">
        <v>1094</v>
      </c>
      <c r="B127" s="13"/>
      <c r="C127" s="14">
        <v>1249</v>
      </c>
      <c r="D127" s="14">
        <v>4820</v>
      </c>
      <c r="E127" s="14">
        <v>97339</v>
      </c>
      <c r="F127" s="63">
        <v>77.9</v>
      </c>
    </row>
    <row r="128" spans="1:6" ht="12.75">
      <c r="A128" s="10" t="s">
        <v>1717</v>
      </c>
      <c r="B128" s="13" t="s">
        <v>1935</v>
      </c>
      <c r="C128" s="14">
        <v>14226</v>
      </c>
      <c r="D128" s="14">
        <v>63468</v>
      </c>
      <c r="E128" s="14">
        <v>1552392</v>
      </c>
      <c r="F128" s="63">
        <v>109.1</v>
      </c>
    </row>
    <row r="129" spans="2:6" ht="12.75">
      <c r="B129" s="13" t="s">
        <v>1937</v>
      </c>
      <c r="C129" s="14">
        <v>8384</v>
      </c>
      <c r="D129" s="14">
        <v>32438</v>
      </c>
      <c r="E129" s="14">
        <v>783724</v>
      </c>
      <c r="F129" s="63">
        <v>93.5</v>
      </c>
    </row>
    <row r="130" spans="2:6" ht="12.75">
      <c r="B130" s="13" t="s">
        <v>1938</v>
      </c>
      <c r="C130" s="14">
        <v>5842</v>
      </c>
      <c r="D130" s="14">
        <v>31030</v>
      </c>
      <c r="E130" s="14">
        <v>768668</v>
      </c>
      <c r="F130" s="63">
        <v>131.6</v>
      </c>
    </row>
    <row r="131" spans="1:6" ht="12.75">
      <c r="A131" s="10" t="s">
        <v>1946</v>
      </c>
      <c r="B131" s="13"/>
      <c r="C131" s="14"/>
      <c r="D131" s="14"/>
      <c r="E131" s="14"/>
      <c r="F131" s="63"/>
    </row>
    <row r="132" spans="1:6" ht="12.75">
      <c r="A132" s="10" t="s">
        <v>1718</v>
      </c>
      <c r="B132" s="13"/>
      <c r="C132" s="14">
        <v>974</v>
      </c>
      <c r="D132" s="14">
        <v>4575</v>
      </c>
      <c r="E132" s="14">
        <v>113754</v>
      </c>
      <c r="F132" s="63">
        <v>116.8</v>
      </c>
    </row>
    <row r="133" spans="1:6" ht="12.75">
      <c r="A133" s="10" t="s">
        <v>1719</v>
      </c>
      <c r="B133" s="13"/>
      <c r="C133" s="14">
        <v>6130</v>
      </c>
      <c r="D133" s="14">
        <v>29293</v>
      </c>
      <c r="E133" s="14">
        <v>725720</v>
      </c>
      <c r="F133" s="63">
        <v>118.4</v>
      </c>
    </row>
    <row r="134" spans="1:6" ht="12.75">
      <c r="A134" s="10" t="s">
        <v>478</v>
      </c>
      <c r="B134" s="13"/>
      <c r="C134" s="14">
        <v>1991</v>
      </c>
      <c r="D134" s="14">
        <v>10392</v>
      </c>
      <c r="E134" s="14">
        <v>244644</v>
      </c>
      <c r="F134" s="63">
        <v>122.9</v>
      </c>
    </row>
    <row r="135" spans="1:6" ht="12.75">
      <c r="A135" s="10" t="s">
        <v>1830</v>
      </c>
      <c r="B135" s="13"/>
      <c r="C135" s="14">
        <v>1145</v>
      </c>
      <c r="D135" s="14">
        <v>6172</v>
      </c>
      <c r="E135" s="14">
        <v>146557</v>
      </c>
      <c r="F135" s="63">
        <v>128</v>
      </c>
    </row>
    <row r="136" spans="1:6" ht="12.75">
      <c r="A136" s="10" t="s">
        <v>1831</v>
      </c>
      <c r="B136" s="13"/>
      <c r="C136" s="14">
        <v>3986</v>
      </c>
      <c r="D136" s="14">
        <v>13036</v>
      </c>
      <c r="E136" s="14">
        <v>321717</v>
      </c>
      <c r="F136" s="63">
        <v>80.7</v>
      </c>
    </row>
    <row r="137" spans="1:6" ht="12.75">
      <c r="A137" s="10" t="s">
        <v>1832</v>
      </c>
      <c r="B137" s="13" t="s">
        <v>1935</v>
      </c>
      <c r="C137" s="14">
        <v>6495</v>
      </c>
      <c r="D137" s="14">
        <v>25108</v>
      </c>
      <c r="E137" s="14">
        <v>609859</v>
      </c>
      <c r="F137" s="63">
        <v>93.9</v>
      </c>
    </row>
    <row r="138" spans="2:6" ht="12.75">
      <c r="B138" s="13" t="s">
        <v>1937</v>
      </c>
      <c r="C138" s="14">
        <v>4648</v>
      </c>
      <c r="D138" s="14">
        <v>16379</v>
      </c>
      <c r="E138" s="14">
        <v>382982</v>
      </c>
      <c r="F138" s="63">
        <v>82.4</v>
      </c>
    </row>
    <row r="139" spans="2:6" ht="12.75">
      <c r="B139" s="13" t="s">
        <v>1938</v>
      </c>
      <c r="C139" s="14">
        <v>1847</v>
      </c>
      <c r="D139" s="14">
        <v>8729</v>
      </c>
      <c r="E139" s="14">
        <v>226877</v>
      </c>
      <c r="F139" s="63">
        <v>122.8</v>
      </c>
    </row>
    <row r="140" spans="1:6" ht="12.75">
      <c r="A140" s="10" t="s">
        <v>1946</v>
      </c>
      <c r="B140" s="13"/>
      <c r="C140" s="14"/>
      <c r="D140" s="14"/>
      <c r="E140" s="14"/>
      <c r="F140" s="63"/>
    </row>
    <row r="141" spans="1:6" ht="12.75">
      <c r="A141" s="10" t="s">
        <v>1833</v>
      </c>
      <c r="B141" s="13"/>
      <c r="C141" s="14">
        <v>4287</v>
      </c>
      <c r="D141" s="14">
        <v>16317</v>
      </c>
      <c r="E141" s="14">
        <v>400822</v>
      </c>
      <c r="F141" s="63">
        <v>93.5</v>
      </c>
    </row>
    <row r="142" spans="1:6" ht="12.75">
      <c r="A142" s="10" t="s">
        <v>740</v>
      </c>
      <c r="B142" s="13"/>
      <c r="C142" s="14">
        <v>2208</v>
      </c>
      <c r="D142" s="14">
        <v>8791</v>
      </c>
      <c r="E142" s="14">
        <v>209037</v>
      </c>
      <c r="F142" s="63">
        <v>94.7</v>
      </c>
    </row>
    <row r="143" ht="12.75">
      <c r="F143" s="63"/>
    </row>
  </sheetData>
  <mergeCells count="4">
    <mergeCell ref="C6:C10"/>
    <mergeCell ref="D6:D10"/>
    <mergeCell ref="E8:E10"/>
    <mergeCell ref="F8:F10"/>
  </mergeCells>
  <printOptions/>
  <pageMargins left="0.7874015748031497" right="0.984251968503937" top="0.7874015748031497" bottom="0.7874015748031497" header="0.5118110236220472" footer="0.5118110236220472"/>
  <pageSetup horizontalDpi="600" verticalDpi="600" orientation="portrait" paperSize="9" scale="95" r:id="rId1"/>
</worksheet>
</file>

<file path=xl/worksheets/sheet48.xml><?xml version="1.0" encoding="utf-8"?>
<worksheet xmlns="http://schemas.openxmlformats.org/spreadsheetml/2006/main" xmlns:r="http://schemas.openxmlformats.org/officeDocument/2006/relationships">
  <dimension ref="A3:F60"/>
  <sheetViews>
    <sheetView showGridLines="0" workbookViewId="0" topLeftCell="A1">
      <selection activeCell="A4" sqref="A4"/>
    </sheetView>
  </sheetViews>
  <sheetFormatPr defaultColWidth="9.140625" defaultRowHeight="12.75"/>
  <cols>
    <col min="1" max="1" width="22.57421875" style="10" customWidth="1"/>
    <col min="2" max="2" width="2.140625" style="10" customWidth="1"/>
    <col min="3" max="3" width="11.140625" style="10" customWidth="1"/>
    <col min="4" max="4" width="10.7109375" style="10" customWidth="1"/>
    <col min="5" max="5" width="14.7109375" style="10" customWidth="1"/>
    <col min="6" max="6" width="19.8515625" style="24" customWidth="1"/>
    <col min="7" max="11" width="9.28125" style="10" customWidth="1"/>
    <col min="12" max="16384" width="9.140625" style="10" customWidth="1"/>
  </cols>
  <sheetData>
    <row r="1" ht="12.75" customHeight="1"/>
    <row r="2" ht="15" customHeight="1"/>
    <row r="3" ht="15" customHeight="1">
      <c r="A3" s="10" t="s">
        <v>403</v>
      </c>
    </row>
    <row r="4" ht="18" customHeight="1">
      <c r="A4" s="10" t="s">
        <v>675</v>
      </c>
    </row>
    <row r="5" spans="1:6" ht="15" customHeight="1">
      <c r="A5" s="22" t="s">
        <v>1926</v>
      </c>
      <c r="B5" s="18"/>
      <c r="C5" s="505" t="s">
        <v>505</v>
      </c>
      <c r="D5" s="505" t="s">
        <v>898</v>
      </c>
      <c r="E5" s="22" t="s">
        <v>1126</v>
      </c>
      <c r="F5" s="62"/>
    </row>
    <row r="6" spans="1:6" ht="15.75" customHeight="1">
      <c r="A6" s="23" t="s">
        <v>1927</v>
      </c>
      <c r="B6" s="13"/>
      <c r="C6" s="506"/>
      <c r="D6" s="506"/>
      <c r="E6" s="58" t="s">
        <v>882</v>
      </c>
      <c r="F6" s="25"/>
    </row>
    <row r="7" spans="1:6" ht="17.25" customHeight="1">
      <c r="A7" s="23" t="s">
        <v>494</v>
      </c>
      <c r="B7" s="13"/>
      <c r="C7" s="506"/>
      <c r="D7" s="506"/>
      <c r="E7" s="505" t="s">
        <v>1758</v>
      </c>
      <c r="F7" s="571" t="s">
        <v>899</v>
      </c>
    </row>
    <row r="8" spans="1:6" ht="12" customHeight="1">
      <c r="A8" s="23" t="s">
        <v>495</v>
      </c>
      <c r="B8" s="13"/>
      <c r="C8" s="506"/>
      <c r="D8" s="506"/>
      <c r="E8" s="506"/>
      <c r="F8" s="572"/>
    </row>
    <row r="9" spans="1:6" ht="15" customHeight="1">
      <c r="A9" s="11" t="s">
        <v>496</v>
      </c>
      <c r="B9" s="19"/>
      <c r="C9" s="507"/>
      <c r="D9" s="507"/>
      <c r="E9" s="507"/>
      <c r="F9" s="573"/>
    </row>
    <row r="10" spans="1:6" ht="15" customHeight="1">
      <c r="A10" s="10" t="s">
        <v>780</v>
      </c>
      <c r="B10" s="18" t="s">
        <v>1935</v>
      </c>
      <c r="C10" s="20">
        <v>71643</v>
      </c>
      <c r="D10" s="20">
        <v>400232</v>
      </c>
      <c r="E10" s="20">
        <v>10191510</v>
      </c>
      <c r="F10" s="63">
        <v>142.3</v>
      </c>
    </row>
    <row r="11" spans="1:6" ht="12" customHeight="1">
      <c r="A11" s="10" t="s">
        <v>1936</v>
      </c>
      <c r="B11" s="13" t="s">
        <v>1937</v>
      </c>
      <c r="C11" s="14">
        <v>29748</v>
      </c>
      <c r="D11" s="14">
        <v>161012</v>
      </c>
      <c r="E11" s="14">
        <v>4205090</v>
      </c>
      <c r="F11" s="63">
        <v>141.4</v>
      </c>
    </row>
    <row r="12" spans="2:6" ht="12" customHeight="1">
      <c r="B12" s="13" t="s">
        <v>1938</v>
      </c>
      <c r="C12" s="14">
        <v>41895</v>
      </c>
      <c r="D12" s="14">
        <v>239220</v>
      </c>
      <c r="E12" s="14">
        <v>5986420</v>
      </c>
      <c r="F12" s="63">
        <v>142.9</v>
      </c>
    </row>
    <row r="13" spans="1:6" ht="15" customHeight="1">
      <c r="A13" s="10" t="s">
        <v>676</v>
      </c>
      <c r="B13" s="13" t="s">
        <v>1935</v>
      </c>
      <c r="C13" s="14">
        <v>3791</v>
      </c>
      <c r="D13" s="14">
        <v>19827</v>
      </c>
      <c r="E13" s="14">
        <v>527851</v>
      </c>
      <c r="F13" s="63">
        <v>139.2</v>
      </c>
    </row>
    <row r="14" spans="2:6" ht="10.5" customHeight="1">
      <c r="B14" s="13" t="s">
        <v>1937</v>
      </c>
      <c r="C14" s="14">
        <v>1704</v>
      </c>
      <c r="D14" s="14">
        <v>8279</v>
      </c>
      <c r="E14" s="14">
        <v>223298</v>
      </c>
      <c r="F14" s="63">
        <v>131</v>
      </c>
    </row>
    <row r="15" spans="2:6" ht="10.5" customHeight="1">
      <c r="B15" s="13" t="s">
        <v>1938</v>
      </c>
      <c r="C15" s="14">
        <v>2087</v>
      </c>
      <c r="D15" s="14">
        <v>11548</v>
      </c>
      <c r="E15" s="14">
        <v>304553</v>
      </c>
      <c r="F15" s="63">
        <v>145.9</v>
      </c>
    </row>
    <row r="16" spans="1:6" ht="15" customHeight="1">
      <c r="A16" s="10" t="s">
        <v>677</v>
      </c>
      <c r="B16" s="13" t="s">
        <v>1935</v>
      </c>
      <c r="C16" s="14">
        <v>3319</v>
      </c>
      <c r="D16" s="14">
        <v>18510</v>
      </c>
      <c r="E16" s="14">
        <v>457619</v>
      </c>
      <c r="F16" s="63">
        <v>137.9</v>
      </c>
    </row>
    <row r="17" spans="2:6" ht="10.5" customHeight="1">
      <c r="B17" s="13" t="s">
        <v>1937</v>
      </c>
      <c r="C17" s="14">
        <v>1107</v>
      </c>
      <c r="D17" s="14">
        <v>6006</v>
      </c>
      <c r="E17" s="14">
        <v>150309</v>
      </c>
      <c r="F17" s="63">
        <v>135.8</v>
      </c>
    </row>
    <row r="18" spans="2:6" ht="10.5" customHeight="1">
      <c r="B18" s="13" t="s">
        <v>1938</v>
      </c>
      <c r="C18" s="14">
        <v>2212</v>
      </c>
      <c r="D18" s="14">
        <v>12504</v>
      </c>
      <c r="E18" s="14">
        <v>307310</v>
      </c>
      <c r="F18" s="63">
        <v>138.9</v>
      </c>
    </row>
    <row r="19" spans="1:6" ht="15" customHeight="1">
      <c r="A19" s="10" t="s">
        <v>678</v>
      </c>
      <c r="B19" s="13" t="s">
        <v>1935</v>
      </c>
      <c r="C19" s="14">
        <v>3999</v>
      </c>
      <c r="D19" s="14">
        <v>22361</v>
      </c>
      <c r="E19" s="14">
        <v>544932</v>
      </c>
      <c r="F19" s="63">
        <v>136.3</v>
      </c>
    </row>
    <row r="20" spans="2:6" ht="10.5" customHeight="1">
      <c r="B20" s="13" t="s">
        <v>1937</v>
      </c>
      <c r="C20" s="14">
        <v>1529</v>
      </c>
      <c r="D20" s="14">
        <v>8481</v>
      </c>
      <c r="E20" s="14">
        <v>209671</v>
      </c>
      <c r="F20" s="63">
        <v>137.1</v>
      </c>
    </row>
    <row r="21" spans="2:6" ht="10.5" customHeight="1">
      <c r="B21" s="13" t="s">
        <v>1938</v>
      </c>
      <c r="C21" s="14">
        <v>2470</v>
      </c>
      <c r="D21" s="14">
        <v>13880</v>
      </c>
      <c r="E21" s="14">
        <v>335261</v>
      </c>
      <c r="F21" s="63">
        <v>135.7</v>
      </c>
    </row>
    <row r="22" spans="1:6" ht="15" customHeight="1">
      <c r="A22" s="10" t="s">
        <v>679</v>
      </c>
      <c r="B22" s="13" t="s">
        <v>1935</v>
      </c>
      <c r="C22" s="14">
        <v>1987</v>
      </c>
      <c r="D22" s="14">
        <v>10327</v>
      </c>
      <c r="E22" s="14">
        <v>253681</v>
      </c>
      <c r="F22" s="63">
        <v>127.7</v>
      </c>
    </row>
    <row r="23" spans="2:6" ht="10.5" customHeight="1">
      <c r="B23" s="13" t="s">
        <v>1937</v>
      </c>
      <c r="C23" s="14">
        <v>1061</v>
      </c>
      <c r="D23" s="14">
        <v>5152</v>
      </c>
      <c r="E23" s="14">
        <v>126028</v>
      </c>
      <c r="F23" s="63">
        <v>118.8</v>
      </c>
    </row>
    <row r="24" spans="2:6" ht="10.5" customHeight="1">
      <c r="B24" s="13" t="s">
        <v>1938</v>
      </c>
      <c r="C24" s="14">
        <v>926</v>
      </c>
      <c r="D24" s="14">
        <v>5175</v>
      </c>
      <c r="E24" s="14">
        <v>127653</v>
      </c>
      <c r="F24" s="63">
        <v>137.9</v>
      </c>
    </row>
    <row r="25" spans="1:6" ht="15" customHeight="1">
      <c r="A25" s="10" t="s">
        <v>680</v>
      </c>
      <c r="B25" s="13" t="s">
        <v>1935</v>
      </c>
      <c r="C25" s="14">
        <v>4220</v>
      </c>
      <c r="D25" s="14">
        <v>23658</v>
      </c>
      <c r="E25" s="14">
        <v>595495</v>
      </c>
      <c r="F25" s="63">
        <v>141.1</v>
      </c>
    </row>
    <row r="26" spans="2:6" ht="10.5" customHeight="1">
      <c r="B26" s="13" t="s">
        <v>1937</v>
      </c>
      <c r="C26" s="14">
        <v>1714</v>
      </c>
      <c r="D26" s="14">
        <v>9705</v>
      </c>
      <c r="E26" s="14">
        <v>254440</v>
      </c>
      <c r="F26" s="63">
        <v>148.4</v>
      </c>
    </row>
    <row r="27" spans="2:6" ht="10.5" customHeight="1">
      <c r="B27" s="13" t="s">
        <v>1938</v>
      </c>
      <c r="C27" s="14">
        <v>2506</v>
      </c>
      <c r="D27" s="14">
        <v>13953</v>
      </c>
      <c r="E27" s="14">
        <v>341055</v>
      </c>
      <c r="F27" s="63">
        <v>136.1</v>
      </c>
    </row>
    <row r="28" spans="1:6" ht="15" customHeight="1">
      <c r="A28" s="10" t="s">
        <v>681</v>
      </c>
      <c r="B28" s="13" t="s">
        <v>1935</v>
      </c>
      <c r="C28" s="14">
        <v>7213</v>
      </c>
      <c r="D28" s="14">
        <v>42048</v>
      </c>
      <c r="E28" s="14">
        <v>1059896</v>
      </c>
      <c r="F28" s="63">
        <v>146.9</v>
      </c>
    </row>
    <row r="29" spans="2:6" ht="10.5" customHeight="1">
      <c r="B29" s="13" t="s">
        <v>1937</v>
      </c>
      <c r="C29" s="14">
        <v>2250</v>
      </c>
      <c r="D29" s="14">
        <v>12621</v>
      </c>
      <c r="E29" s="14">
        <v>323267</v>
      </c>
      <c r="F29" s="63">
        <v>143.7</v>
      </c>
    </row>
    <row r="30" spans="2:6" ht="10.5" customHeight="1">
      <c r="B30" s="13" t="s">
        <v>1938</v>
      </c>
      <c r="C30" s="14">
        <v>4963</v>
      </c>
      <c r="D30" s="14">
        <v>29427</v>
      </c>
      <c r="E30" s="14">
        <v>736629</v>
      </c>
      <c r="F30" s="63">
        <v>148.4</v>
      </c>
    </row>
    <row r="31" spans="1:6" ht="15" customHeight="1">
      <c r="A31" s="10" t="s">
        <v>682</v>
      </c>
      <c r="B31" s="13" t="s">
        <v>1935</v>
      </c>
      <c r="C31" s="14">
        <v>11731</v>
      </c>
      <c r="D31" s="14">
        <v>65902</v>
      </c>
      <c r="E31" s="14">
        <v>1716546</v>
      </c>
      <c r="F31" s="63">
        <v>146.3</v>
      </c>
    </row>
    <row r="32" spans="2:6" ht="10.5" customHeight="1">
      <c r="B32" s="13" t="s">
        <v>1937</v>
      </c>
      <c r="C32" s="14">
        <v>5135</v>
      </c>
      <c r="D32" s="14">
        <v>28046</v>
      </c>
      <c r="E32" s="14">
        <v>760026</v>
      </c>
      <c r="F32" s="63">
        <v>148</v>
      </c>
    </row>
    <row r="33" spans="2:6" ht="10.5" customHeight="1">
      <c r="B33" s="13" t="s">
        <v>1938</v>
      </c>
      <c r="C33" s="14">
        <v>6596</v>
      </c>
      <c r="D33" s="14">
        <v>37856</v>
      </c>
      <c r="E33" s="14">
        <v>956520</v>
      </c>
      <c r="F33" s="63">
        <v>145</v>
      </c>
    </row>
    <row r="34" spans="1:6" ht="15" customHeight="1">
      <c r="A34" s="10" t="s">
        <v>683</v>
      </c>
      <c r="B34" s="13" t="s">
        <v>1935</v>
      </c>
      <c r="C34" s="14">
        <v>1207</v>
      </c>
      <c r="D34" s="14">
        <v>6765</v>
      </c>
      <c r="E34" s="14">
        <v>179635</v>
      </c>
      <c r="F34" s="63">
        <v>148.8</v>
      </c>
    </row>
    <row r="35" spans="2:6" ht="10.5" customHeight="1">
      <c r="B35" s="13" t="s">
        <v>1937</v>
      </c>
      <c r="C35" s="14">
        <v>527</v>
      </c>
      <c r="D35" s="14">
        <v>2846</v>
      </c>
      <c r="E35" s="14">
        <v>73848</v>
      </c>
      <c r="F35" s="63">
        <v>140.1</v>
      </c>
    </row>
    <row r="36" spans="2:6" ht="10.5" customHeight="1">
      <c r="B36" s="13" t="s">
        <v>1938</v>
      </c>
      <c r="C36" s="14">
        <v>680</v>
      </c>
      <c r="D36" s="14">
        <v>3919</v>
      </c>
      <c r="E36" s="14">
        <v>105787</v>
      </c>
      <c r="F36" s="63">
        <v>155.6</v>
      </c>
    </row>
    <row r="37" spans="1:6" ht="15" customHeight="1">
      <c r="A37" s="10" t="s">
        <v>684</v>
      </c>
      <c r="B37" s="13" t="s">
        <v>1935</v>
      </c>
      <c r="C37" s="14">
        <v>4569</v>
      </c>
      <c r="D37" s="14">
        <v>26827</v>
      </c>
      <c r="E37" s="14">
        <v>628653</v>
      </c>
      <c r="F37" s="63">
        <v>137.6</v>
      </c>
    </row>
    <row r="38" spans="2:6" ht="10.5" customHeight="1">
      <c r="B38" s="13" t="s">
        <v>1937</v>
      </c>
      <c r="C38" s="14">
        <v>1420</v>
      </c>
      <c r="D38" s="14">
        <v>8387</v>
      </c>
      <c r="E38" s="14">
        <v>202177</v>
      </c>
      <c r="F38" s="63">
        <v>142.4</v>
      </c>
    </row>
    <row r="39" spans="2:6" ht="10.5" customHeight="1">
      <c r="B39" s="13" t="s">
        <v>1938</v>
      </c>
      <c r="C39" s="14">
        <v>3149</v>
      </c>
      <c r="D39" s="14">
        <v>18440</v>
      </c>
      <c r="E39" s="14">
        <v>426476</v>
      </c>
      <c r="F39" s="63">
        <v>135.4</v>
      </c>
    </row>
    <row r="40" spans="1:6" ht="15" customHeight="1">
      <c r="A40" s="10" t="s">
        <v>0</v>
      </c>
      <c r="B40" s="13" t="s">
        <v>1935</v>
      </c>
      <c r="C40" s="14">
        <v>1913</v>
      </c>
      <c r="D40" s="14">
        <v>11362</v>
      </c>
      <c r="E40" s="14">
        <v>318334</v>
      </c>
      <c r="F40" s="63">
        <v>166.4</v>
      </c>
    </row>
    <row r="41" spans="2:6" ht="10.5" customHeight="1">
      <c r="B41" s="13" t="s">
        <v>1937</v>
      </c>
      <c r="C41" s="14">
        <v>889</v>
      </c>
      <c r="D41" s="14">
        <v>5291</v>
      </c>
      <c r="E41" s="14">
        <v>151845</v>
      </c>
      <c r="F41" s="63">
        <v>170.8</v>
      </c>
    </row>
    <row r="42" spans="2:6" ht="10.5" customHeight="1">
      <c r="B42" s="13" t="s">
        <v>1938</v>
      </c>
      <c r="C42" s="14">
        <v>1024</v>
      </c>
      <c r="D42" s="14">
        <v>6071</v>
      </c>
      <c r="E42" s="14">
        <v>166489</v>
      </c>
      <c r="F42" s="63">
        <v>162.6</v>
      </c>
    </row>
    <row r="43" spans="1:6" ht="15" customHeight="1">
      <c r="A43" s="10" t="s">
        <v>1</v>
      </c>
      <c r="B43" s="13" t="s">
        <v>1935</v>
      </c>
      <c r="C43" s="14">
        <v>5008</v>
      </c>
      <c r="D43" s="14">
        <v>26537</v>
      </c>
      <c r="E43" s="14">
        <v>699233</v>
      </c>
      <c r="F43" s="63">
        <v>139.6</v>
      </c>
    </row>
    <row r="44" spans="2:6" ht="10.5" customHeight="1">
      <c r="B44" s="13" t="s">
        <v>1937</v>
      </c>
      <c r="C44" s="14">
        <v>2261</v>
      </c>
      <c r="D44" s="14">
        <v>11032</v>
      </c>
      <c r="E44" s="14">
        <v>296023</v>
      </c>
      <c r="F44" s="63">
        <v>130.9</v>
      </c>
    </row>
    <row r="45" spans="2:6" ht="10.5" customHeight="1">
      <c r="B45" s="13" t="s">
        <v>1938</v>
      </c>
      <c r="C45" s="14">
        <v>2747</v>
      </c>
      <c r="D45" s="14">
        <v>15505</v>
      </c>
      <c r="E45" s="14">
        <v>403210</v>
      </c>
      <c r="F45" s="63">
        <v>146.8</v>
      </c>
    </row>
    <row r="46" spans="1:6" ht="15" customHeight="1">
      <c r="A46" s="10" t="s">
        <v>1004</v>
      </c>
      <c r="B46" s="13" t="s">
        <v>1935</v>
      </c>
      <c r="C46" s="14">
        <v>7604</v>
      </c>
      <c r="D46" s="14">
        <v>43448</v>
      </c>
      <c r="E46" s="14">
        <v>1140668</v>
      </c>
      <c r="F46" s="63">
        <v>150</v>
      </c>
    </row>
    <row r="47" spans="2:6" ht="10.5" customHeight="1">
      <c r="B47" s="13" t="s">
        <v>1937</v>
      </c>
      <c r="C47" s="14">
        <v>3853</v>
      </c>
      <c r="D47" s="14">
        <v>22024</v>
      </c>
      <c r="E47" s="14">
        <v>594495</v>
      </c>
      <c r="F47" s="63">
        <v>154.3</v>
      </c>
    </row>
    <row r="48" spans="2:6" ht="10.5" customHeight="1">
      <c r="B48" s="13" t="s">
        <v>1938</v>
      </c>
      <c r="C48" s="14">
        <v>3751</v>
      </c>
      <c r="D48" s="14">
        <v>21424</v>
      </c>
      <c r="E48" s="14">
        <v>546173</v>
      </c>
      <c r="F48" s="63">
        <v>145.6</v>
      </c>
    </row>
    <row r="49" spans="1:6" ht="15" customHeight="1">
      <c r="A49" s="10" t="s">
        <v>2</v>
      </c>
      <c r="B49" s="13" t="s">
        <v>1935</v>
      </c>
      <c r="C49" s="14">
        <v>1790</v>
      </c>
      <c r="D49" s="14">
        <v>10227</v>
      </c>
      <c r="E49" s="14">
        <v>229241</v>
      </c>
      <c r="F49" s="63">
        <v>128.1</v>
      </c>
    </row>
    <row r="50" spans="2:6" ht="10.5" customHeight="1">
      <c r="B50" s="13" t="s">
        <v>1937</v>
      </c>
      <c r="C50" s="14">
        <v>551</v>
      </c>
      <c r="D50" s="14">
        <v>3090</v>
      </c>
      <c r="E50" s="14">
        <v>73936</v>
      </c>
      <c r="F50" s="63">
        <v>134.2</v>
      </c>
    </row>
    <row r="51" spans="2:6" ht="10.5" customHeight="1">
      <c r="B51" s="13" t="s">
        <v>1938</v>
      </c>
      <c r="C51" s="14">
        <v>1239</v>
      </c>
      <c r="D51" s="14">
        <v>7137</v>
      </c>
      <c r="E51" s="14">
        <v>155305</v>
      </c>
      <c r="F51" s="63">
        <v>125.3</v>
      </c>
    </row>
    <row r="52" spans="1:6" ht="15" customHeight="1">
      <c r="A52" s="10" t="s">
        <v>3</v>
      </c>
      <c r="B52" s="13" t="s">
        <v>1935</v>
      </c>
      <c r="C52" s="14">
        <v>2635</v>
      </c>
      <c r="D52" s="14">
        <v>13280</v>
      </c>
      <c r="E52" s="14">
        <v>318426</v>
      </c>
      <c r="F52" s="63">
        <v>120.8</v>
      </c>
    </row>
    <row r="53" spans="2:6" ht="10.5" customHeight="1">
      <c r="B53" s="13" t="s">
        <v>1937</v>
      </c>
      <c r="C53" s="14">
        <v>1376</v>
      </c>
      <c r="D53" s="14">
        <v>6293</v>
      </c>
      <c r="E53" s="14">
        <v>144696</v>
      </c>
      <c r="F53" s="63">
        <v>105.2</v>
      </c>
    </row>
    <row r="54" spans="2:6" ht="10.5" customHeight="1">
      <c r="B54" s="13" t="s">
        <v>1938</v>
      </c>
      <c r="C54" s="14">
        <v>1259</v>
      </c>
      <c r="D54" s="14">
        <v>6987</v>
      </c>
      <c r="E54" s="14">
        <v>173730</v>
      </c>
      <c r="F54" s="63">
        <v>138</v>
      </c>
    </row>
    <row r="55" spans="1:6" ht="15" customHeight="1">
      <c r="A55" s="10" t="s">
        <v>4</v>
      </c>
      <c r="B55" s="13" t="s">
        <v>1935</v>
      </c>
      <c r="C55" s="14">
        <v>8268</v>
      </c>
      <c r="D55" s="14">
        <v>45781</v>
      </c>
      <c r="E55" s="14">
        <v>1173879</v>
      </c>
      <c r="F55" s="63">
        <v>142</v>
      </c>
    </row>
    <row r="56" spans="2:6" ht="10.5" customHeight="1">
      <c r="B56" s="13" t="s">
        <v>1937</v>
      </c>
      <c r="C56" s="14">
        <v>3256</v>
      </c>
      <c r="D56" s="14">
        <v>17579</v>
      </c>
      <c r="E56" s="14">
        <v>460153</v>
      </c>
      <c r="F56" s="63">
        <v>141.3</v>
      </c>
    </row>
    <row r="57" spans="2:6" ht="10.5" customHeight="1">
      <c r="B57" s="13" t="s">
        <v>1938</v>
      </c>
      <c r="C57" s="14">
        <v>5012</v>
      </c>
      <c r="D57" s="14">
        <v>28202</v>
      </c>
      <c r="E57" s="14">
        <v>713726</v>
      </c>
      <c r="F57" s="63">
        <v>142.4</v>
      </c>
    </row>
    <row r="58" spans="1:6" ht="15" customHeight="1">
      <c r="A58" s="10" t="s">
        <v>2277</v>
      </c>
      <c r="B58" s="13" t="s">
        <v>1935</v>
      </c>
      <c r="C58" s="14">
        <v>2389</v>
      </c>
      <c r="D58" s="14">
        <v>13372</v>
      </c>
      <c r="E58" s="14">
        <v>347421</v>
      </c>
      <c r="F58" s="63">
        <v>145.4</v>
      </c>
    </row>
    <row r="59" spans="2:6" ht="10.5" customHeight="1">
      <c r="B59" s="13" t="s">
        <v>1937</v>
      </c>
      <c r="C59" s="14">
        <v>1115</v>
      </c>
      <c r="D59" s="14">
        <v>6180</v>
      </c>
      <c r="E59" s="14">
        <v>160878</v>
      </c>
      <c r="F59" s="63">
        <v>144.3</v>
      </c>
    </row>
    <row r="60" spans="2:6" ht="10.5" customHeight="1">
      <c r="B60" s="13" t="s">
        <v>1938</v>
      </c>
      <c r="C60" s="14">
        <v>1274</v>
      </c>
      <c r="D60" s="14">
        <v>7192</v>
      </c>
      <c r="E60" s="14">
        <v>186543</v>
      </c>
      <c r="F60" s="63">
        <v>146.4</v>
      </c>
    </row>
  </sheetData>
  <mergeCells count="4">
    <mergeCell ref="C5:C9"/>
    <mergeCell ref="D5:D9"/>
    <mergeCell ref="E7:E9"/>
    <mergeCell ref="F7:F9"/>
  </mergeCells>
  <printOptions/>
  <pageMargins left="0.7874015748031497" right="0.984251968503937" top="0.7874015748031497" bottom="0.7874015748031497" header="0" footer="0"/>
  <pageSetup horizontalDpi="120" verticalDpi="120" orientation="portrait" paperSize="9" scale="95" r:id="rId1"/>
</worksheet>
</file>

<file path=xl/worksheets/sheet49.xml><?xml version="1.0" encoding="utf-8"?>
<worksheet xmlns="http://schemas.openxmlformats.org/spreadsheetml/2006/main" xmlns:r="http://schemas.openxmlformats.org/officeDocument/2006/relationships">
  <dimension ref="A3:F76"/>
  <sheetViews>
    <sheetView showGridLines="0" workbookViewId="0" topLeftCell="A1">
      <selection activeCell="G33" sqref="G33"/>
    </sheetView>
  </sheetViews>
  <sheetFormatPr defaultColWidth="9.140625" defaultRowHeight="12.75"/>
  <cols>
    <col min="1" max="1" width="22.57421875" style="10" customWidth="1"/>
    <col min="2" max="2" width="2.140625" style="10" customWidth="1"/>
    <col min="3" max="3" width="11.421875" style="10" customWidth="1"/>
    <col min="4" max="4" width="9.8515625" style="10" customWidth="1"/>
    <col min="5" max="5" width="14.7109375" style="10" customWidth="1"/>
    <col min="6" max="6" width="20.140625" style="10" customWidth="1"/>
    <col min="7" max="11" width="9.28125" style="10" customWidth="1"/>
    <col min="12" max="16384" width="9.140625" style="10" customWidth="1"/>
  </cols>
  <sheetData>
    <row r="1" ht="12.75" customHeight="1"/>
    <row r="2" ht="15" customHeight="1"/>
    <row r="3" ht="15" customHeight="1">
      <c r="A3" s="10" t="s">
        <v>404</v>
      </c>
    </row>
    <row r="4" ht="13.5" customHeight="1">
      <c r="A4" s="10" t="s">
        <v>1138</v>
      </c>
    </row>
    <row r="5" ht="15" customHeight="1">
      <c r="A5" s="10" t="s">
        <v>122</v>
      </c>
    </row>
    <row r="6" spans="1:6" ht="14.25" customHeight="1">
      <c r="A6" s="22" t="s">
        <v>1926</v>
      </c>
      <c r="B6" s="18"/>
      <c r="C6" s="505" t="s">
        <v>505</v>
      </c>
      <c r="D6" s="505" t="s">
        <v>898</v>
      </c>
      <c r="E6" s="22" t="s">
        <v>1126</v>
      </c>
      <c r="F6" s="62"/>
    </row>
    <row r="7" spans="1:6" ht="13.5" customHeight="1">
      <c r="A7" s="23" t="s">
        <v>1927</v>
      </c>
      <c r="B7" s="13"/>
      <c r="C7" s="506"/>
      <c r="D7" s="506"/>
      <c r="E7" s="58" t="s">
        <v>882</v>
      </c>
      <c r="F7" s="25"/>
    </row>
    <row r="8" spans="1:6" ht="15.75" customHeight="1">
      <c r="A8" s="23" t="s">
        <v>494</v>
      </c>
      <c r="B8" s="13"/>
      <c r="C8" s="506"/>
      <c r="D8" s="506"/>
      <c r="E8" s="505" t="s">
        <v>1758</v>
      </c>
      <c r="F8" s="571" t="s">
        <v>899</v>
      </c>
    </row>
    <row r="9" spans="1:6" ht="12" customHeight="1">
      <c r="A9" s="23" t="s">
        <v>495</v>
      </c>
      <c r="B9" s="13"/>
      <c r="C9" s="506"/>
      <c r="D9" s="506"/>
      <c r="E9" s="506"/>
      <c r="F9" s="572"/>
    </row>
    <row r="10" spans="1:6" ht="13.5" customHeight="1">
      <c r="A10" s="11" t="s">
        <v>496</v>
      </c>
      <c r="B10" s="19"/>
      <c r="C10" s="507"/>
      <c r="D10" s="507"/>
      <c r="E10" s="507"/>
      <c r="F10" s="573"/>
    </row>
    <row r="11" spans="1:6" ht="17.25" customHeight="1">
      <c r="A11" s="10" t="s">
        <v>780</v>
      </c>
      <c r="B11" s="18" t="s">
        <v>1935</v>
      </c>
      <c r="C11" s="20">
        <v>45653</v>
      </c>
      <c r="D11" s="20">
        <v>135433</v>
      </c>
      <c r="E11" s="20">
        <v>3058307</v>
      </c>
      <c r="F11" s="63">
        <v>67</v>
      </c>
    </row>
    <row r="12" spans="1:6" ht="12" customHeight="1">
      <c r="A12" s="10" t="s">
        <v>1936</v>
      </c>
      <c r="B12" s="13" t="s">
        <v>1937</v>
      </c>
      <c r="C12" s="14">
        <v>42843</v>
      </c>
      <c r="D12" s="14">
        <v>125012</v>
      </c>
      <c r="E12" s="14">
        <v>2822030</v>
      </c>
      <c r="F12" s="63">
        <v>65.9</v>
      </c>
    </row>
    <row r="13" spans="2:6" ht="12" customHeight="1">
      <c r="B13" s="13" t="s">
        <v>1938</v>
      </c>
      <c r="C13" s="14">
        <v>2810</v>
      </c>
      <c r="D13" s="14">
        <v>10421</v>
      </c>
      <c r="E13" s="14">
        <v>236277</v>
      </c>
      <c r="F13" s="63">
        <v>84.1</v>
      </c>
    </row>
    <row r="14" spans="1:6" ht="17.25" customHeight="1">
      <c r="A14" s="10" t="s">
        <v>676</v>
      </c>
      <c r="B14" s="13" t="s">
        <v>1935</v>
      </c>
      <c r="C14" s="14">
        <v>3764</v>
      </c>
      <c r="D14" s="14">
        <v>10995</v>
      </c>
      <c r="E14" s="14">
        <v>236387</v>
      </c>
      <c r="F14" s="63">
        <v>62.8</v>
      </c>
    </row>
    <row r="15" spans="2:6" ht="10.5" customHeight="1">
      <c r="B15" s="13" t="s">
        <v>1937</v>
      </c>
      <c r="C15" s="14">
        <v>3437</v>
      </c>
      <c r="D15" s="14">
        <v>9719</v>
      </c>
      <c r="E15" s="14">
        <v>205202</v>
      </c>
      <c r="F15" s="63">
        <v>59.7</v>
      </c>
    </row>
    <row r="16" spans="2:6" ht="10.5" customHeight="1">
      <c r="B16" s="13" t="s">
        <v>1938</v>
      </c>
      <c r="C16" s="14">
        <v>327</v>
      </c>
      <c r="D16" s="14">
        <v>1276</v>
      </c>
      <c r="E16" s="14">
        <v>31185</v>
      </c>
      <c r="F16" s="63">
        <v>95.4</v>
      </c>
    </row>
    <row r="17" spans="1:6" ht="17.25" customHeight="1">
      <c r="A17" s="10" t="s">
        <v>677</v>
      </c>
      <c r="B17" s="13" t="s">
        <v>1935</v>
      </c>
      <c r="C17" s="14">
        <v>1209</v>
      </c>
      <c r="D17" s="14">
        <v>3772</v>
      </c>
      <c r="E17" s="14">
        <v>68333</v>
      </c>
      <c r="F17" s="63">
        <v>56.5</v>
      </c>
    </row>
    <row r="18" spans="2:6" ht="10.5" customHeight="1">
      <c r="B18" s="13" t="s">
        <v>1937</v>
      </c>
      <c r="C18" s="14">
        <v>1168</v>
      </c>
      <c r="D18" s="14">
        <v>3592</v>
      </c>
      <c r="E18" s="14">
        <v>64351</v>
      </c>
      <c r="F18" s="63">
        <v>55.1</v>
      </c>
    </row>
    <row r="19" spans="2:6" ht="10.5" customHeight="1">
      <c r="B19" s="13" t="s">
        <v>1938</v>
      </c>
      <c r="C19" s="14">
        <v>41</v>
      </c>
      <c r="D19" s="14">
        <v>180</v>
      </c>
      <c r="E19" s="14">
        <v>3982</v>
      </c>
      <c r="F19" s="63">
        <v>97.1</v>
      </c>
    </row>
    <row r="20" spans="1:6" ht="17.25" customHeight="1">
      <c r="A20" s="10" t="s">
        <v>678</v>
      </c>
      <c r="B20" s="13" t="s">
        <v>1935</v>
      </c>
      <c r="C20" s="14">
        <v>931</v>
      </c>
      <c r="D20" s="14">
        <v>3183</v>
      </c>
      <c r="E20" s="14">
        <v>57283</v>
      </c>
      <c r="F20" s="63">
        <v>61.5</v>
      </c>
    </row>
    <row r="21" spans="2:6" ht="10.5" customHeight="1">
      <c r="B21" s="13" t="s">
        <v>1937</v>
      </c>
      <c r="C21" s="14">
        <v>893</v>
      </c>
      <c r="D21" s="14">
        <v>3061</v>
      </c>
      <c r="E21" s="14">
        <v>55248</v>
      </c>
      <c r="F21" s="63">
        <v>61.9</v>
      </c>
    </row>
    <row r="22" spans="2:6" ht="10.5" customHeight="1">
      <c r="B22" s="13" t="s">
        <v>1938</v>
      </c>
      <c r="C22" s="14">
        <v>38</v>
      </c>
      <c r="D22" s="14">
        <v>122</v>
      </c>
      <c r="E22" s="14">
        <v>2035</v>
      </c>
      <c r="F22" s="63">
        <v>53.6</v>
      </c>
    </row>
    <row r="23" spans="1:6" ht="17.25" customHeight="1">
      <c r="A23" s="10" t="s">
        <v>679</v>
      </c>
      <c r="B23" s="13" t="s">
        <v>1935</v>
      </c>
      <c r="C23" s="14">
        <v>762</v>
      </c>
      <c r="D23" s="14">
        <v>2329</v>
      </c>
      <c r="E23" s="14">
        <v>52150</v>
      </c>
      <c r="F23" s="63">
        <v>68.4</v>
      </c>
    </row>
    <row r="24" spans="2:6" ht="10.5" customHeight="1">
      <c r="B24" s="13" t="s">
        <v>1937</v>
      </c>
      <c r="C24" s="14">
        <v>735</v>
      </c>
      <c r="D24" s="14">
        <v>2226</v>
      </c>
      <c r="E24" s="14">
        <v>49131</v>
      </c>
      <c r="F24" s="63">
        <v>66.8</v>
      </c>
    </row>
    <row r="25" spans="2:6" ht="10.5" customHeight="1">
      <c r="B25" s="13" t="s">
        <v>1938</v>
      </c>
      <c r="C25" s="14">
        <v>27</v>
      </c>
      <c r="D25" s="14">
        <v>103</v>
      </c>
      <c r="E25" s="14">
        <v>3019</v>
      </c>
      <c r="F25" s="63">
        <v>111.8</v>
      </c>
    </row>
    <row r="26" spans="1:6" ht="17.25" customHeight="1">
      <c r="A26" s="10" t="s">
        <v>680</v>
      </c>
      <c r="B26" s="13" t="s">
        <v>1935</v>
      </c>
      <c r="C26" s="14">
        <v>981</v>
      </c>
      <c r="D26" s="14">
        <v>3002</v>
      </c>
      <c r="E26" s="14">
        <v>66118</v>
      </c>
      <c r="F26" s="63">
        <v>67.4</v>
      </c>
    </row>
    <row r="27" spans="2:6" ht="10.5" customHeight="1">
      <c r="B27" s="13" t="s">
        <v>1937</v>
      </c>
      <c r="C27" s="14">
        <v>970</v>
      </c>
      <c r="D27" s="14">
        <v>2942</v>
      </c>
      <c r="E27" s="14">
        <v>64591</v>
      </c>
      <c r="F27" s="63">
        <v>66.6</v>
      </c>
    </row>
    <row r="28" spans="2:6" ht="10.5" customHeight="1">
      <c r="B28" s="13" t="s">
        <v>1938</v>
      </c>
      <c r="C28" s="14">
        <v>11</v>
      </c>
      <c r="D28" s="14">
        <v>60</v>
      </c>
      <c r="E28" s="14">
        <v>1527</v>
      </c>
      <c r="F28" s="63">
        <v>138.8</v>
      </c>
    </row>
    <row r="29" spans="1:6" ht="17.25" customHeight="1">
      <c r="A29" s="10" t="s">
        <v>681</v>
      </c>
      <c r="B29" s="13" t="s">
        <v>1935</v>
      </c>
      <c r="C29" s="14">
        <v>4871</v>
      </c>
      <c r="D29" s="14">
        <v>14720</v>
      </c>
      <c r="E29" s="14">
        <v>313728</v>
      </c>
      <c r="F29" s="63">
        <v>64.4</v>
      </c>
    </row>
    <row r="30" spans="2:6" ht="10.5" customHeight="1">
      <c r="B30" s="13" t="s">
        <v>1937</v>
      </c>
      <c r="C30" s="14">
        <v>4711</v>
      </c>
      <c r="D30" s="14">
        <v>13761</v>
      </c>
      <c r="E30" s="14">
        <v>291062</v>
      </c>
      <c r="F30" s="63">
        <v>61.8</v>
      </c>
    </row>
    <row r="31" spans="2:6" ht="10.5" customHeight="1">
      <c r="B31" s="13" t="s">
        <v>1938</v>
      </c>
      <c r="C31" s="14">
        <v>160</v>
      </c>
      <c r="D31" s="14">
        <v>959</v>
      </c>
      <c r="E31" s="14">
        <v>22666</v>
      </c>
      <c r="F31" s="63">
        <v>141.7</v>
      </c>
    </row>
    <row r="32" spans="1:6" ht="17.25" customHeight="1">
      <c r="A32" s="10" t="s">
        <v>682</v>
      </c>
      <c r="B32" s="13" t="s">
        <v>1935</v>
      </c>
      <c r="C32" s="14">
        <v>15488</v>
      </c>
      <c r="D32" s="14">
        <v>44619</v>
      </c>
      <c r="E32" s="14">
        <v>1116658</v>
      </c>
      <c r="F32" s="63">
        <v>72.1</v>
      </c>
    </row>
    <row r="33" spans="2:6" ht="10.5" customHeight="1">
      <c r="B33" s="13" t="s">
        <v>1937</v>
      </c>
      <c r="C33" s="14">
        <v>14795</v>
      </c>
      <c r="D33" s="14">
        <v>41820</v>
      </c>
      <c r="E33" s="14">
        <v>1049962</v>
      </c>
      <c r="F33" s="63">
        <v>71</v>
      </c>
    </row>
    <row r="34" spans="2:6" ht="10.5" customHeight="1">
      <c r="B34" s="13" t="s">
        <v>1938</v>
      </c>
      <c r="C34" s="14">
        <v>693</v>
      </c>
      <c r="D34" s="14">
        <v>2799</v>
      </c>
      <c r="E34" s="14">
        <v>66696</v>
      </c>
      <c r="F34" s="63">
        <v>96.2</v>
      </c>
    </row>
    <row r="35" spans="1:6" ht="17.25" customHeight="1">
      <c r="A35" s="10" t="s">
        <v>683</v>
      </c>
      <c r="B35" s="13" t="s">
        <v>1935</v>
      </c>
      <c r="C35" s="14">
        <v>59</v>
      </c>
      <c r="D35" s="14">
        <v>147</v>
      </c>
      <c r="E35" s="14">
        <v>3262</v>
      </c>
      <c r="F35" s="63">
        <v>55.3</v>
      </c>
    </row>
    <row r="36" spans="2:6" ht="10.5" customHeight="1">
      <c r="B36" s="13" t="s">
        <v>1937</v>
      </c>
      <c r="C36" s="14">
        <v>56</v>
      </c>
      <c r="D36" s="14">
        <v>133</v>
      </c>
      <c r="E36" s="14">
        <v>2966</v>
      </c>
      <c r="F36" s="63">
        <v>53</v>
      </c>
    </row>
    <row r="37" spans="2:6" ht="10.5" customHeight="1">
      <c r="B37" s="13" t="s">
        <v>1938</v>
      </c>
      <c r="C37" s="14">
        <v>3</v>
      </c>
      <c r="D37" s="14">
        <v>14</v>
      </c>
      <c r="E37" s="14">
        <v>296</v>
      </c>
      <c r="F37" s="63">
        <v>98.7</v>
      </c>
    </row>
    <row r="38" spans="1:6" ht="17.25" customHeight="1">
      <c r="A38" s="10" t="s">
        <v>684</v>
      </c>
      <c r="B38" s="13" t="s">
        <v>1935</v>
      </c>
      <c r="C38" s="14">
        <v>240</v>
      </c>
      <c r="D38" s="14">
        <v>793</v>
      </c>
      <c r="E38" s="14">
        <v>13746</v>
      </c>
      <c r="F38" s="63">
        <v>57.3</v>
      </c>
    </row>
    <row r="39" spans="2:6" ht="10.5" customHeight="1">
      <c r="B39" s="13" t="s">
        <v>1937</v>
      </c>
      <c r="C39" s="14">
        <v>232</v>
      </c>
      <c r="D39" s="14">
        <v>745</v>
      </c>
      <c r="E39" s="14">
        <v>12590</v>
      </c>
      <c r="F39" s="63">
        <v>54.3</v>
      </c>
    </row>
    <row r="40" spans="2:6" ht="10.5" customHeight="1">
      <c r="B40" s="13" t="s">
        <v>1938</v>
      </c>
      <c r="C40" s="14">
        <v>8</v>
      </c>
      <c r="D40" s="14">
        <v>48</v>
      </c>
      <c r="E40" s="14">
        <v>1156</v>
      </c>
      <c r="F40" s="63">
        <v>144.5</v>
      </c>
    </row>
    <row r="41" spans="1:6" ht="17.25" customHeight="1">
      <c r="A41" s="10" t="s">
        <v>0</v>
      </c>
      <c r="B41" s="13" t="s">
        <v>1935</v>
      </c>
      <c r="C41" s="14">
        <v>687</v>
      </c>
      <c r="D41" s="14">
        <v>2251</v>
      </c>
      <c r="E41" s="14">
        <v>47000</v>
      </c>
      <c r="F41" s="63">
        <v>68.4</v>
      </c>
    </row>
    <row r="42" spans="2:6" ht="10.5" customHeight="1">
      <c r="B42" s="13" t="s">
        <v>1937</v>
      </c>
      <c r="C42" s="14">
        <v>687</v>
      </c>
      <c r="D42" s="14">
        <v>2251</v>
      </c>
      <c r="E42" s="14">
        <v>47000</v>
      </c>
      <c r="F42" s="63">
        <v>68.4</v>
      </c>
    </row>
    <row r="43" spans="1:6" ht="17.25" customHeight="1">
      <c r="A43" s="10" t="s">
        <v>1</v>
      </c>
      <c r="B43" s="13" t="s">
        <v>1935</v>
      </c>
      <c r="C43" s="14">
        <v>5634</v>
      </c>
      <c r="D43" s="14">
        <v>16052</v>
      </c>
      <c r="E43" s="14">
        <v>350016</v>
      </c>
      <c r="F43" s="63">
        <v>62.1</v>
      </c>
    </row>
    <row r="44" spans="2:6" ht="10.5" customHeight="1">
      <c r="B44" s="13" t="s">
        <v>1937</v>
      </c>
      <c r="C44" s="14">
        <v>5374</v>
      </c>
      <c r="D44" s="14">
        <v>15232</v>
      </c>
      <c r="E44" s="14">
        <v>332421</v>
      </c>
      <c r="F44" s="63">
        <v>61.9</v>
      </c>
    </row>
    <row r="45" spans="2:6" ht="10.5" customHeight="1">
      <c r="B45" s="13" t="s">
        <v>1938</v>
      </c>
      <c r="C45" s="14">
        <v>260</v>
      </c>
      <c r="D45" s="14">
        <v>820</v>
      </c>
      <c r="E45" s="14">
        <v>17595</v>
      </c>
      <c r="F45" s="63">
        <v>67.7</v>
      </c>
    </row>
    <row r="46" spans="1:6" ht="17.25" customHeight="1">
      <c r="A46" s="10" t="s">
        <v>1004</v>
      </c>
      <c r="B46" s="13" t="s">
        <v>1935</v>
      </c>
      <c r="C46" s="14">
        <v>1440</v>
      </c>
      <c r="D46" s="14">
        <v>4898</v>
      </c>
      <c r="E46" s="14">
        <v>113940</v>
      </c>
      <c r="F46" s="63">
        <v>79.1</v>
      </c>
    </row>
    <row r="47" spans="2:6" ht="10.5" customHeight="1">
      <c r="B47" s="13" t="s">
        <v>1937</v>
      </c>
      <c r="C47" s="14">
        <v>1396</v>
      </c>
      <c r="D47" s="14">
        <v>4734</v>
      </c>
      <c r="E47" s="14">
        <v>110639</v>
      </c>
      <c r="F47" s="63">
        <v>79.3</v>
      </c>
    </row>
    <row r="48" spans="2:6" ht="10.5" customHeight="1">
      <c r="B48" s="13" t="s">
        <v>1938</v>
      </c>
      <c r="C48" s="14">
        <v>44</v>
      </c>
      <c r="D48" s="14">
        <v>164</v>
      </c>
      <c r="E48" s="14">
        <v>3301</v>
      </c>
      <c r="F48" s="63">
        <v>75</v>
      </c>
    </row>
    <row r="49" spans="1:6" ht="17.25" customHeight="1">
      <c r="A49" s="10" t="s">
        <v>2</v>
      </c>
      <c r="B49" s="13" t="s">
        <v>1935</v>
      </c>
      <c r="C49" s="14">
        <v>296</v>
      </c>
      <c r="D49" s="14">
        <v>947</v>
      </c>
      <c r="E49" s="14">
        <v>20502</v>
      </c>
      <c r="F49" s="63">
        <v>69.3</v>
      </c>
    </row>
    <row r="50" spans="2:6" ht="10.5" customHeight="1">
      <c r="B50" s="13" t="s">
        <v>1937</v>
      </c>
      <c r="C50" s="14">
        <v>296</v>
      </c>
      <c r="D50" s="14">
        <v>947</v>
      </c>
      <c r="E50" s="14">
        <v>20502</v>
      </c>
      <c r="F50" s="63">
        <v>69.3</v>
      </c>
    </row>
    <row r="51" spans="1:6" ht="17.25" customHeight="1">
      <c r="A51" s="10" t="s">
        <v>3</v>
      </c>
      <c r="B51" s="13" t="s">
        <v>1935</v>
      </c>
      <c r="C51" s="14">
        <v>2054</v>
      </c>
      <c r="D51" s="14">
        <v>6451</v>
      </c>
      <c r="E51" s="14">
        <v>109915</v>
      </c>
      <c r="F51" s="63">
        <v>53.5</v>
      </c>
    </row>
    <row r="52" spans="2:6" ht="10.5" customHeight="1">
      <c r="B52" s="13" t="s">
        <v>1937</v>
      </c>
      <c r="C52" s="14">
        <v>1978</v>
      </c>
      <c r="D52" s="14">
        <v>6183</v>
      </c>
      <c r="E52" s="14">
        <v>105905</v>
      </c>
      <c r="F52" s="63">
        <v>53.5</v>
      </c>
    </row>
    <row r="53" spans="2:6" ht="10.5" customHeight="1">
      <c r="B53" s="13" t="s">
        <v>1938</v>
      </c>
      <c r="C53" s="14">
        <v>76</v>
      </c>
      <c r="D53" s="14">
        <v>268</v>
      </c>
      <c r="E53" s="14">
        <v>4010</v>
      </c>
      <c r="F53" s="63">
        <v>52.8</v>
      </c>
    </row>
    <row r="54" spans="1:6" ht="17.25" customHeight="1">
      <c r="A54" s="10" t="s">
        <v>4</v>
      </c>
      <c r="B54" s="13" t="s">
        <v>1935</v>
      </c>
      <c r="C54" s="14">
        <v>4656</v>
      </c>
      <c r="D54" s="14">
        <v>13920</v>
      </c>
      <c r="E54" s="14">
        <v>309997</v>
      </c>
      <c r="F54" s="63">
        <v>66.6</v>
      </c>
    </row>
    <row r="55" spans="2:6" ht="10.5" customHeight="1">
      <c r="B55" s="13" t="s">
        <v>1937</v>
      </c>
      <c r="C55" s="14">
        <v>4017</v>
      </c>
      <c r="D55" s="14">
        <v>11616</v>
      </c>
      <c r="E55" s="14">
        <v>265378</v>
      </c>
      <c r="F55" s="63">
        <v>66.1</v>
      </c>
    </row>
    <row r="56" spans="2:6" ht="10.5" customHeight="1">
      <c r="B56" s="13" t="s">
        <v>1938</v>
      </c>
      <c r="C56" s="14">
        <v>639</v>
      </c>
      <c r="D56" s="14">
        <v>2304</v>
      </c>
      <c r="E56" s="14">
        <v>44619</v>
      </c>
      <c r="F56" s="63">
        <v>69.8</v>
      </c>
    </row>
    <row r="57" spans="1:6" ht="17.25" customHeight="1">
      <c r="A57" s="10" t="s">
        <v>2277</v>
      </c>
      <c r="B57" s="13" t="s">
        <v>1935</v>
      </c>
      <c r="C57" s="14">
        <v>2581</v>
      </c>
      <c r="D57" s="14">
        <v>7354</v>
      </c>
      <c r="E57" s="14">
        <v>179272</v>
      </c>
      <c r="F57" s="63">
        <v>69.5</v>
      </c>
    </row>
    <row r="58" spans="2:6" ht="10.5" customHeight="1">
      <c r="B58" s="13" t="s">
        <v>1937</v>
      </c>
      <c r="C58" s="14">
        <v>2098</v>
      </c>
      <c r="D58" s="14">
        <v>6050</v>
      </c>
      <c r="E58" s="14">
        <v>145082</v>
      </c>
      <c r="F58" s="63">
        <v>69.2</v>
      </c>
    </row>
    <row r="59" spans="2:6" ht="10.5" customHeight="1">
      <c r="B59" s="13" t="s">
        <v>1938</v>
      </c>
      <c r="C59" s="14">
        <v>483</v>
      </c>
      <c r="D59" s="14">
        <v>1304</v>
      </c>
      <c r="E59" s="14">
        <v>34190</v>
      </c>
      <c r="F59" s="63">
        <v>70.8</v>
      </c>
    </row>
    <row r="60" ht="12.75">
      <c r="F60" s="24"/>
    </row>
    <row r="61" ht="12.75">
      <c r="F61" s="24"/>
    </row>
    <row r="62" ht="12.75">
      <c r="F62" s="24"/>
    </row>
    <row r="63" ht="12.75">
      <c r="F63" s="24"/>
    </row>
    <row r="64" ht="12.75">
      <c r="F64" s="24"/>
    </row>
    <row r="65" ht="12.75">
      <c r="F65" s="24"/>
    </row>
    <row r="66" ht="12.75">
      <c r="F66" s="24"/>
    </row>
    <row r="67" ht="12.75">
      <c r="F67" s="24"/>
    </row>
    <row r="68" ht="12.75">
      <c r="F68" s="24"/>
    </row>
    <row r="69" ht="12.75">
      <c r="F69" s="24"/>
    </row>
    <row r="70" ht="12.75">
      <c r="F70" s="24"/>
    </row>
    <row r="71" ht="12.75">
      <c r="F71" s="24"/>
    </row>
    <row r="72" ht="12.75">
      <c r="F72" s="24"/>
    </row>
    <row r="73" ht="12.75">
      <c r="F73" s="24"/>
    </row>
    <row r="74" ht="12.75">
      <c r="F74" s="24"/>
    </row>
    <row r="75" ht="12.75">
      <c r="F75" s="24"/>
    </row>
    <row r="76" ht="12.75">
      <c r="F76" s="24"/>
    </row>
  </sheetData>
  <mergeCells count="4">
    <mergeCell ref="C6:C10"/>
    <mergeCell ref="D6:D10"/>
    <mergeCell ref="E8:E10"/>
    <mergeCell ref="F8:F10"/>
  </mergeCells>
  <printOptions/>
  <pageMargins left="0.7874015748031497" right="0.984251968503937" top="0.7874015748031497" bottom="0.7874015748031497" header="0" footer="0"/>
  <pageSetup horizontalDpi="120" verticalDpi="120" orientation="portrait" paperSize="9" scale="95" r:id="rId1"/>
</worksheet>
</file>

<file path=xl/worksheets/sheet5.xml><?xml version="1.0" encoding="utf-8"?>
<worksheet xmlns="http://schemas.openxmlformats.org/spreadsheetml/2006/main" xmlns:r="http://schemas.openxmlformats.org/officeDocument/2006/relationships">
  <sheetPr transitionEntry="1"/>
  <dimension ref="A2:F61"/>
  <sheetViews>
    <sheetView workbookViewId="0" topLeftCell="A7">
      <selection activeCell="A3" sqref="A3:F3"/>
    </sheetView>
  </sheetViews>
  <sheetFormatPr defaultColWidth="9.140625" defaultRowHeight="12.75"/>
  <cols>
    <col min="1" max="1" width="20.7109375" style="141" customWidth="1"/>
    <col min="2" max="2" width="13.140625" style="141" customWidth="1"/>
    <col min="3" max="3" width="15.8515625" style="141" customWidth="1"/>
    <col min="4" max="4" width="14.00390625" style="141" customWidth="1"/>
    <col min="5" max="5" width="14.8515625" style="141" customWidth="1"/>
    <col min="6" max="6" width="13.140625" style="141" customWidth="1"/>
    <col min="7" max="46" width="11.00390625" style="141" customWidth="1"/>
    <col min="47" max="16384" width="10.28125" style="141" customWidth="1"/>
  </cols>
  <sheetData>
    <row r="1" ht="13.5" customHeight="1"/>
    <row r="2" ht="12.75">
      <c r="A2" s="170" t="s">
        <v>343</v>
      </c>
    </row>
    <row r="3" spans="1:6" ht="12.75" customHeight="1">
      <c r="A3" s="411" t="s">
        <v>344</v>
      </c>
      <c r="B3" s="411"/>
      <c r="C3" s="411"/>
      <c r="D3" s="411"/>
      <c r="E3" s="411"/>
      <c r="F3" s="411"/>
    </row>
    <row r="4" spans="1:6" ht="15" customHeight="1">
      <c r="A4" s="412" t="s">
        <v>345</v>
      </c>
      <c r="B4" s="460" t="s">
        <v>599</v>
      </c>
      <c r="C4" s="415" t="s">
        <v>600</v>
      </c>
      <c r="D4" s="412"/>
      <c r="E4" s="415" t="s">
        <v>601</v>
      </c>
      <c r="F4" s="401"/>
    </row>
    <row r="5" spans="1:6" ht="17.25" customHeight="1">
      <c r="A5" s="413"/>
      <c r="B5" s="461"/>
      <c r="C5" s="405"/>
      <c r="D5" s="413"/>
      <c r="E5" s="405"/>
      <c r="F5" s="402"/>
    </row>
    <row r="6" spans="1:6" ht="20.25" customHeight="1">
      <c r="A6" s="413"/>
      <c r="B6" s="462"/>
      <c r="C6" s="406"/>
      <c r="D6" s="407"/>
      <c r="E6" s="406"/>
      <c r="F6" s="403"/>
    </row>
    <row r="7" spans="1:6" ht="24.75" customHeight="1" thickBot="1">
      <c r="A7" s="414"/>
      <c r="B7" s="404" t="s">
        <v>108</v>
      </c>
      <c r="C7" s="464"/>
      <c r="D7" s="212" t="s">
        <v>602</v>
      </c>
      <c r="E7" s="212" t="s">
        <v>603</v>
      </c>
      <c r="F7" s="234" t="s">
        <v>602</v>
      </c>
    </row>
    <row r="8" spans="1:6" s="170" customFormat="1" ht="15" customHeight="1">
      <c r="A8" s="226" t="s">
        <v>244</v>
      </c>
      <c r="B8" s="216">
        <v>64852040.4</v>
      </c>
      <c r="C8" s="216">
        <v>46740826.6</v>
      </c>
      <c r="D8" s="216">
        <v>72.1</v>
      </c>
      <c r="E8" s="216">
        <v>18111213.8</v>
      </c>
      <c r="F8" s="224">
        <v>27.9</v>
      </c>
    </row>
    <row r="9" spans="1:6" s="170" customFormat="1" ht="15" customHeight="1">
      <c r="A9" s="227" t="s">
        <v>635</v>
      </c>
      <c r="B9" s="225"/>
      <c r="C9" s="225"/>
      <c r="D9" s="225"/>
      <c r="E9" s="225"/>
      <c r="F9" s="224"/>
    </row>
    <row r="10" spans="1:6" ht="12.75" customHeight="1">
      <c r="A10" s="228" t="s">
        <v>109</v>
      </c>
      <c r="B10" s="134">
        <v>5837261.3</v>
      </c>
      <c r="C10" s="134">
        <v>4033500.3</v>
      </c>
      <c r="D10" s="134">
        <v>69.1</v>
      </c>
      <c r="E10" s="134">
        <v>1803761</v>
      </c>
      <c r="F10" s="135">
        <v>30.9</v>
      </c>
    </row>
    <row r="11" spans="1:6" ht="12" customHeight="1">
      <c r="A11" s="228" t="s">
        <v>110</v>
      </c>
      <c r="B11" s="134">
        <v>3249919.1</v>
      </c>
      <c r="C11" s="134">
        <v>1968676.7</v>
      </c>
      <c r="D11" s="134">
        <v>60.6</v>
      </c>
      <c r="E11" s="134">
        <v>1281242.4</v>
      </c>
      <c r="F11" s="135">
        <v>39.4</v>
      </c>
    </row>
    <row r="12" spans="1:6" ht="12" customHeight="1">
      <c r="A12" s="228" t="s">
        <v>1136</v>
      </c>
      <c r="B12" s="134">
        <v>2366941</v>
      </c>
      <c r="C12" s="134">
        <v>1649199</v>
      </c>
      <c r="D12" s="134">
        <v>69.7</v>
      </c>
      <c r="E12" s="134">
        <v>717742</v>
      </c>
      <c r="F12" s="135">
        <v>30.3</v>
      </c>
    </row>
    <row r="13" spans="1:6" ht="12" customHeight="1">
      <c r="A13" s="228" t="s">
        <v>1137</v>
      </c>
      <c r="B13" s="134">
        <v>1251869.5</v>
      </c>
      <c r="C13" s="134">
        <v>947566.3</v>
      </c>
      <c r="D13" s="134">
        <v>75.7</v>
      </c>
      <c r="E13" s="134">
        <v>304303.2</v>
      </c>
      <c r="F13" s="135">
        <v>24.3</v>
      </c>
    </row>
    <row r="14" spans="1:6" ht="12" customHeight="1">
      <c r="A14" s="228" t="s">
        <v>120</v>
      </c>
      <c r="B14" s="134">
        <v>3926182.9</v>
      </c>
      <c r="C14" s="134">
        <v>2907522.2</v>
      </c>
      <c r="D14" s="134">
        <v>74.1</v>
      </c>
      <c r="E14" s="134">
        <v>1018660.7</v>
      </c>
      <c r="F14" s="135">
        <v>25.9</v>
      </c>
    </row>
    <row r="15" spans="1:6" ht="12" customHeight="1">
      <c r="A15" s="228" t="s">
        <v>121</v>
      </c>
      <c r="B15" s="134">
        <v>5377813.4</v>
      </c>
      <c r="C15" s="134">
        <v>3718217.6</v>
      </c>
      <c r="D15" s="134">
        <v>69.1</v>
      </c>
      <c r="E15" s="134">
        <v>1659595.8</v>
      </c>
      <c r="F15" s="135">
        <v>30.9</v>
      </c>
    </row>
    <row r="16" spans="1:6" ht="12" customHeight="1">
      <c r="A16" s="228" t="s">
        <v>551</v>
      </c>
      <c r="B16" s="134">
        <v>12279791.7</v>
      </c>
      <c r="C16" s="134">
        <v>9616403.2</v>
      </c>
      <c r="D16" s="134">
        <v>78.3</v>
      </c>
      <c r="E16" s="134">
        <v>2663388.5</v>
      </c>
      <c r="F16" s="135">
        <v>21.7</v>
      </c>
    </row>
    <row r="17" spans="1:6" ht="12" customHeight="1">
      <c r="A17" s="228" t="s">
        <v>552</v>
      </c>
      <c r="B17" s="134">
        <v>1289430.9</v>
      </c>
      <c r="C17" s="134">
        <v>740440.6</v>
      </c>
      <c r="D17" s="134">
        <v>57.4</v>
      </c>
      <c r="E17" s="134">
        <v>548990.3</v>
      </c>
      <c r="F17" s="135">
        <v>42.6</v>
      </c>
    </row>
    <row r="18" spans="1:6" ht="12" customHeight="1">
      <c r="A18" s="228" t="s">
        <v>553</v>
      </c>
      <c r="B18" s="134">
        <v>2008505.2</v>
      </c>
      <c r="C18" s="134">
        <v>1388819.4</v>
      </c>
      <c r="D18" s="134">
        <v>69.1</v>
      </c>
      <c r="E18" s="134">
        <v>619685.8</v>
      </c>
      <c r="F18" s="135">
        <v>30.9</v>
      </c>
    </row>
    <row r="19" spans="1:6" ht="12" customHeight="1">
      <c r="A19" s="228" t="s">
        <v>554</v>
      </c>
      <c r="B19" s="134">
        <v>1401710.4</v>
      </c>
      <c r="C19" s="134">
        <v>1171888.9</v>
      </c>
      <c r="D19" s="134">
        <v>83.6</v>
      </c>
      <c r="E19" s="134">
        <v>229821.5</v>
      </c>
      <c r="F19" s="135">
        <v>16.4</v>
      </c>
    </row>
    <row r="20" spans="1:6" ht="12" customHeight="1">
      <c r="A20" s="228" t="s">
        <v>555</v>
      </c>
      <c r="B20" s="134">
        <v>4958108.7</v>
      </c>
      <c r="C20" s="134">
        <v>3946467.5</v>
      </c>
      <c r="D20" s="134">
        <v>79.6</v>
      </c>
      <c r="E20" s="134">
        <v>1011641.2</v>
      </c>
      <c r="F20" s="135">
        <v>20.4</v>
      </c>
    </row>
    <row r="21" spans="1:6" ht="12" customHeight="1">
      <c r="A21" s="228" t="s">
        <v>556</v>
      </c>
      <c r="B21" s="134">
        <v>8322053</v>
      </c>
      <c r="C21" s="134">
        <v>5243010.1</v>
      </c>
      <c r="D21" s="134">
        <v>63</v>
      </c>
      <c r="E21" s="134">
        <v>3079042.9</v>
      </c>
      <c r="F21" s="135">
        <v>37</v>
      </c>
    </row>
    <row r="22" spans="1:6" ht="12" customHeight="1">
      <c r="A22" s="228" t="s">
        <v>557</v>
      </c>
      <c r="B22" s="134">
        <v>976598.1</v>
      </c>
      <c r="C22" s="134">
        <v>681641.5</v>
      </c>
      <c r="D22" s="134">
        <v>69.8</v>
      </c>
      <c r="E22" s="134">
        <v>294956.6</v>
      </c>
      <c r="F22" s="135">
        <v>30.2</v>
      </c>
    </row>
    <row r="23" spans="1:6" ht="12" customHeight="1">
      <c r="A23" s="228" t="s">
        <v>558</v>
      </c>
      <c r="B23" s="134">
        <v>1865922.3</v>
      </c>
      <c r="C23" s="134">
        <v>1278839.6</v>
      </c>
      <c r="D23" s="134">
        <v>68.5</v>
      </c>
      <c r="E23" s="134">
        <v>587082.7</v>
      </c>
      <c r="F23" s="135">
        <v>31.5</v>
      </c>
    </row>
    <row r="24" spans="1:6" ht="12" customHeight="1">
      <c r="A24" s="228" t="s">
        <v>559</v>
      </c>
      <c r="B24" s="134">
        <v>6739311</v>
      </c>
      <c r="C24" s="134">
        <v>5139486.6</v>
      </c>
      <c r="D24" s="134">
        <v>76.3</v>
      </c>
      <c r="E24" s="134">
        <v>1599824.4</v>
      </c>
      <c r="F24" s="135">
        <v>23.7</v>
      </c>
    </row>
    <row r="25" spans="1:6" ht="12" customHeight="1">
      <c r="A25" s="228" t="s">
        <v>560</v>
      </c>
      <c r="B25" s="134">
        <v>3000621.9</v>
      </c>
      <c r="C25" s="134">
        <v>2309147.1</v>
      </c>
      <c r="D25" s="134">
        <v>77</v>
      </c>
      <c r="E25" s="134">
        <v>691474.8</v>
      </c>
      <c r="F25" s="135">
        <v>23</v>
      </c>
    </row>
    <row r="26" spans="1:6" s="237" customFormat="1" ht="19.5" customHeight="1">
      <c r="A26" s="229" t="s">
        <v>346</v>
      </c>
      <c r="B26" s="235">
        <v>1686197.7</v>
      </c>
      <c r="C26" s="235">
        <v>1183221.9</v>
      </c>
      <c r="D26" s="235">
        <v>70.2</v>
      </c>
      <c r="E26" s="235">
        <v>502975.8</v>
      </c>
      <c r="F26" s="236">
        <v>29.8</v>
      </c>
    </row>
    <row r="27" spans="1:6" ht="11.25" customHeight="1">
      <c r="A27" s="230" t="s">
        <v>632</v>
      </c>
      <c r="B27" s="134"/>
      <c r="C27" s="134"/>
      <c r="D27" s="134"/>
      <c r="E27" s="134"/>
      <c r="F27" s="135"/>
    </row>
    <row r="28" spans="1:6" ht="12" customHeight="1">
      <c r="A28" s="231" t="s">
        <v>109</v>
      </c>
      <c r="B28" s="134">
        <v>105899.5</v>
      </c>
      <c r="C28" s="134">
        <v>83456.7</v>
      </c>
      <c r="D28" s="134">
        <v>78.8</v>
      </c>
      <c r="E28" s="134">
        <v>22442.8</v>
      </c>
      <c r="F28" s="135">
        <v>21.2</v>
      </c>
    </row>
    <row r="29" spans="1:6" ht="12" customHeight="1">
      <c r="A29" s="228" t="s">
        <v>110</v>
      </c>
      <c r="B29" s="134">
        <v>47254.9</v>
      </c>
      <c r="C29" s="134">
        <v>40894.9</v>
      </c>
      <c r="D29" s="134">
        <v>86.5</v>
      </c>
      <c r="E29" s="134">
        <v>6360</v>
      </c>
      <c r="F29" s="135">
        <v>13.5</v>
      </c>
    </row>
    <row r="30" spans="1:6" ht="12" customHeight="1">
      <c r="A30" s="228" t="s">
        <v>1136</v>
      </c>
      <c r="B30" s="134">
        <v>74908.9</v>
      </c>
      <c r="C30" s="134">
        <v>69693.5</v>
      </c>
      <c r="D30" s="134">
        <v>93</v>
      </c>
      <c r="E30" s="134">
        <v>5215.4</v>
      </c>
      <c r="F30" s="135">
        <v>7</v>
      </c>
    </row>
    <row r="31" spans="1:6" ht="12" customHeight="1">
      <c r="A31" s="228" t="s">
        <v>1137</v>
      </c>
      <c r="B31" s="134">
        <v>29016.8</v>
      </c>
      <c r="C31" s="134">
        <v>24533.6</v>
      </c>
      <c r="D31" s="134">
        <v>84.5</v>
      </c>
      <c r="E31" s="134">
        <v>4483.2</v>
      </c>
      <c r="F31" s="135">
        <v>15.5</v>
      </c>
    </row>
    <row r="32" spans="1:6" ht="12" customHeight="1">
      <c r="A32" s="228" t="s">
        <v>120</v>
      </c>
      <c r="B32" s="134">
        <v>224921.8</v>
      </c>
      <c r="C32" s="134">
        <v>101242.3</v>
      </c>
      <c r="D32" s="134">
        <v>45</v>
      </c>
      <c r="E32" s="134">
        <v>123679.5</v>
      </c>
      <c r="F32" s="135">
        <v>55</v>
      </c>
    </row>
    <row r="33" spans="1:6" ht="12" customHeight="1">
      <c r="A33" s="228" t="s">
        <v>121</v>
      </c>
      <c r="B33" s="134">
        <v>183615</v>
      </c>
      <c r="C33" s="134">
        <v>127825.4</v>
      </c>
      <c r="D33" s="134">
        <v>69.6</v>
      </c>
      <c r="E33" s="134">
        <v>55789.6</v>
      </c>
      <c r="F33" s="135">
        <v>30.4</v>
      </c>
    </row>
    <row r="34" spans="1:6" ht="12" customHeight="1">
      <c r="A34" s="228" t="s">
        <v>551</v>
      </c>
      <c r="B34" s="134">
        <v>164838.2</v>
      </c>
      <c r="C34" s="134">
        <v>140684.1</v>
      </c>
      <c r="D34" s="134">
        <v>85.3</v>
      </c>
      <c r="E34" s="134">
        <v>24154.1</v>
      </c>
      <c r="F34" s="135">
        <v>14.7</v>
      </c>
    </row>
    <row r="35" spans="1:6" ht="12" customHeight="1">
      <c r="A35" s="228" t="s">
        <v>552</v>
      </c>
      <c r="B35" s="134">
        <v>9350.6</v>
      </c>
      <c r="C35" s="134">
        <v>4715.2</v>
      </c>
      <c r="D35" s="134">
        <v>50.4</v>
      </c>
      <c r="E35" s="134">
        <v>4635.4</v>
      </c>
      <c r="F35" s="135">
        <v>49.6</v>
      </c>
    </row>
    <row r="36" spans="1:6" ht="12" customHeight="1">
      <c r="A36" s="228" t="s">
        <v>553</v>
      </c>
      <c r="B36" s="134">
        <v>68297.7</v>
      </c>
      <c r="C36" s="134">
        <v>51382.7</v>
      </c>
      <c r="D36" s="134">
        <v>75.2</v>
      </c>
      <c r="E36" s="134">
        <v>16915</v>
      </c>
      <c r="F36" s="135">
        <v>24.8</v>
      </c>
    </row>
    <row r="37" spans="1:6" ht="12" customHeight="1">
      <c r="A37" s="228" t="s">
        <v>554</v>
      </c>
      <c r="B37" s="134">
        <v>41837.9</v>
      </c>
      <c r="C37" s="134">
        <v>36386.9</v>
      </c>
      <c r="D37" s="134">
        <v>87</v>
      </c>
      <c r="E37" s="134">
        <v>5451</v>
      </c>
      <c r="F37" s="135">
        <v>13</v>
      </c>
    </row>
    <row r="38" spans="1:6" ht="12" customHeight="1">
      <c r="A38" s="228" t="s">
        <v>555</v>
      </c>
      <c r="B38" s="134">
        <v>102395.4</v>
      </c>
      <c r="C38" s="134">
        <v>76847.3</v>
      </c>
      <c r="D38" s="134">
        <v>75</v>
      </c>
      <c r="E38" s="134">
        <v>25548.1</v>
      </c>
      <c r="F38" s="135">
        <v>25</v>
      </c>
    </row>
    <row r="39" spans="1:6" ht="12" customHeight="1">
      <c r="A39" s="228" t="s">
        <v>556</v>
      </c>
      <c r="B39" s="134">
        <v>237852.2</v>
      </c>
      <c r="C39" s="134">
        <v>146255</v>
      </c>
      <c r="D39" s="134">
        <v>61.5</v>
      </c>
      <c r="E39" s="134">
        <v>91597.2</v>
      </c>
      <c r="F39" s="135">
        <v>38.5</v>
      </c>
    </row>
    <row r="40" spans="1:6" ht="12" customHeight="1">
      <c r="A40" s="228" t="s">
        <v>557</v>
      </c>
      <c r="B40" s="134">
        <v>13911.6</v>
      </c>
      <c r="C40" s="134">
        <v>9351.2</v>
      </c>
      <c r="D40" s="134">
        <v>67.2</v>
      </c>
      <c r="E40" s="134">
        <v>4560.4</v>
      </c>
      <c r="F40" s="135">
        <v>32.8</v>
      </c>
    </row>
    <row r="41" spans="1:6" ht="12" customHeight="1">
      <c r="A41" s="228" t="s">
        <v>558</v>
      </c>
      <c r="B41" s="134">
        <v>64000.4</v>
      </c>
      <c r="C41" s="134">
        <v>56561.3</v>
      </c>
      <c r="D41" s="134">
        <v>88.4</v>
      </c>
      <c r="E41" s="134">
        <v>7439.1</v>
      </c>
      <c r="F41" s="135">
        <v>11.6</v>
      </c>
    </row>
    <row r="42" spans="1:6" ht="12" customHeight="1">
      <c r="A42" s="228" t="s">
        <v>559</v>
      </c>
      <c r="B42" s="134">
        <v>244119.5</v>
      </c>
      <c r="C42" s="134">
        <v>149173</v>
      </c>
      <c r="D42" s="134">
        <v>61.1</v>
      </c>
      <c r="E42" s="134">
        <v>94946.5</v>
      </c>
      <c r="F42" s="135">
        <v>38.9</v>
      </c>
    </row>
    <row r="43" spans="1:6" ht="12" customHeight="1">
      <c r="A43" s="228" t="s">
        <v>560</v>
      </c>
      <c r="B43" s="134">
        <v>73977.3</v>
      </c>
      <c r="C43" s="134">
        <v>64218.8</v>
      </c>
      <c r="D43" s="134">
        <v>86.8</v>
      </c>
      <c r="E43" s="134">
        <v>9758.5</v>
      </c>
      <c r="F43" s="135">
        <v>13.2</v>
      </c>
    </row>
    <row r="44" spans="1:6" s="170" customFormat="1" ht="15" customHeight="1">
      <c r="A44" s="229" t="s">
        <v>561</v>
      </c>
      <c r="B44" s="225">
        <v>63165842.7</v>
      </c>
      <c r="C44" s="225">
        <v>45557604.7</v>
      </c>
      <c r="D44" s="225">
        <v>72.1</v>
      </c>
      <c r="E44" s="225">
        <v>17608238</v>
      </c>
      <c r="F44" s="224">
        <v>27.9</v>
      </c>
    </row>
    <row r="45" spans="1:6" ht="11.25" customHeight="1">
      <c r="A45" s="232" t="s">
        <v>633</v>
      </c>
      <c r="B45" s="134"/>
      <c r="C45" s="134"/>
      <c r="D45" s="134"/>
      <c r="E45" s="134"/>
      <c r="F45" s="135"/>
    </row>
    <row r="46" spans="1:6" ht="12" customHeight="1">
      <c r="A46" s="228" t="s">
        <v>109</v>
      </c>
      <c r="B46" s="134">
        <v>5731361.8</v>
      </c>
      <c r="C46" s="134">
        <v>3950043.6</v>
      </c>
      <c r="D46" s="134">
        <v>68.9</v>
      </c>
      <c r="E46" s="134">
        <v>1781318.2</v>
      </c>
      <c r="F46" s="135">
        <v>31.1</v>
      </c>
    </row>
    <row r="47" spans="1:6" ht="12" customHeight="1">
      <c r="A47" s="228" t="s">
        <v>110</v>
      </c>
      <c r="B47" s="134">
        <v>3202664.2</v>
      </c>
      <c r="C47" s="134">
        <v>1927781.8</v>
      </c>
      <c r="D47" s="134">
        <v>60.2</v>
      </c>
      <c r="E47" s="134">
        <v>1274882.4</v>
      </c>
      <c r="F47" s="135">
        <v>39.8</v>
      </c>
    </row>
    <row r="48" spans="1:6" ht="12" customHeight="1">
      <c r="A48" s="228" t="s">
        <v>1136</v>
      </c>
      <c r="B48" s="134">
        <v>2292032.1</v>
      </c>
      <c r="C48" s="134">
        <v>1579505.5</v>
      </c>
      <c r="D48" s="134">
        <v>68.9</v>
      </c>
      <c r="E48" s="134">
        <v>712526.6</v>
      </c>
      <c r="F48" s="135">
        <v>31.1</v>
      </c>
    </row>
    <row r="49" spans="1:6" ht="12" customHeight="1">
      <c r="A49" s="228" t="s">
        <v>1137</v>
      </c>
      <c r="B49" s="134">
        <v>1222852.7</v>
      </c>
      <c r="C49" s="134">
        <v>923032.7</v>
      </c>
      <c r="D49" s="134">
        <v>75.5</v>
      </c>
      <c r="E49" s="134">
        <v>299820</v>
      </c>
      <c r="F49" s="135">
        <v>24.5</v>
      </c>
    </row>
    <row r="50" spans="1:6" ht="12" customHeight="1">
      <c r="A50" s="228" t="s">
        <v>120</v>
      </c>
      <c r="B50" s="134">
        <v>3701261.1</v>
      </c>
      <c r="C50" s="134">
        <v>2806279.9</v>
      </c>
      <c r="D50" s="134">
        <v>75.8</v>
      </c>
      <c r="E50" s="134">
        <v>894981.2</v>
      </c>
      <c r="F50" s="135">
        <v>24.2</v>
      </c>
    </row>
    <row r="51" spans="1:6" ht="12" customHeight="1">
      <c r="A51" s="228" t="s">
        <v>121</v>
      </c>
      <c r="B51" s="134">
        <v>5194198.4</v>
      </c>
      <c r="C51" s="134">
        <v>3590392.2</v>
      </c>
      <c r="D51" s="134">
        <v>69.1</v>
      </c>
      <c r="E51" s="134">
        <v>1603806.2</v>
      </c>
      <c r="F51" s="135">
        <v>30.9</v>
      </c>
    </row>
    <row r="52" spans="1:6" ht="12" customHeight="1">
      <c r="A52" s="228" t="s">
        <v>551</v>
      </c>
      <c r="B52" s="134">
        <v>12114953.5</v>
      </c>
      <c r="C52" s="134">
        <v>9475719.1</v>
      </c>
      <c r="D52" s="134">
        <v>78.2</v>
      </c>
      <c r="E52" s="134">
        <v>2639234.4</v>
      </c>
      <c r="F52" s="135">
        <v>21.8</v>
      </c>
    </row>
    <row r="53" spans="1:6" ht="12" customHeight="1">
      <c r="A53" s="228" t="s">
        <v>552</v>
      </c>
      <c r="B53" s="134">
        <v>1280080.3</v>
      </c>
      <c r="C53" s="134">
        <v>735725.4</v>
      </c>
      <c r="D53" s="134">
        <v>57.5</v>
      </c>
      <c r="E53" s="134">
        <v>544354.9</v>
      </c>
      <c r="F53" s="135">
        <v>42.5</v>
      </c>
    </row>
    <row r="54" spans="1:6" ht="12" customHeight="1">
      <c r="A54" s="228" t="s">
        <v>553</v>
      </c>
      <c r="B54" s="134">
        <v>1940207.5</v>
      </c>
      <c r="C54" s="134">
        <v>1337436.7</v>
      </c>
      <c r="D54" s="134">
        <v>68.9</v>
      </c>
      <c r="E54" s="134">
        <v>602770.8</v>
      </c>
      <c r="F54" s="135">
        <v>31.1</v>
      </c>
    </row>
    <row r="55" spans="1:6" ht="12" customHeight="1">
      <c r="A55" s="228" t="s">
        <v>554</v>
      </c>
      <c r="B55" s="134">
        <v>1359872.5</v>
      </c>
      <c r="C55" s="134">
        <v>1135502</v>
      </c>
      <c r="D55" s="134">
        <v>83.5</v>
      </c>
      <c r="E55" s="134">
        <v>224370.5</v>
      </c>
      <c r="F55" s="135">
        <v>16.5</v>
      </c>
    </row>
    <row r="56" spans="1:6" ht="12" customHeight="1">
      <c r="A56" s="228" t="s">
        <v>555</v>
      </c>
      <c r="B56" s="134">
        <v>4855713.3</v>
      </c>
      <c r="C56" s="134">
        <v>3869620.2</v>
      </c>
      <c r="D56" s="134">
        <v>79.7</v>
      </c>
      <c r="E56" s="134">
        <v>986093.1</v>
      </c>
      <c r="F56" s="135">
        <v>20.3</v>
      </c>
    </row>
    <row r="57" spans="1:6" ht="12" customHeight="1">
      <c r="A57" s="228" t="s">
        <v>556</v>
      </c>
      <c r="B57" s="134">
        <v>8084200.8</v>
      </c>
      <c r="C57" s="134">
        <v>5096755.1</v>
      </c>
      <c r="D57" s="134">
        <v>63</v>
      </c>
      <c r="E57" s="134">
        <v>2987445.7</v>
      </c>
      <c r="F57" s="135">
        <v>37</v>
      </c>
    </row>
    <row r="58" spans="1:6" ht="12" customHeight="1">
      <c r="A58" s="228" t="s">
        <v>557</v>
      </c>
      <c r="B58" s="134">
        <v>962686.5</v>
      </c>
      <c r="C58" s="134">
        <v>672290.3</v>
      </c>
      <c r="D58" s="134">
        <v>69.8</v>
      </c>
      <c r="E58" s="134">
        <v>290396.2</v>
      </c>
      <c r="F58" s="135">
        <v>30.2</v>
      </c>
    </row>
    <row r="59" spans="1:6" ht="12" customHeight="1">
      <c r="A59" s="228" t="s">
        <v>558</v>
      </c>
      <c r="B59" s="134">
        <v>1801921.9</v>
      </c>
      <c r="C59" s="134">
        <v>1222278.3</v>
      </c>
      <c r="D59" s="134">
        <v>67.8</v>
      </c>
      <c r="E59" s="134">
        <v>579643.6</v>
      </c>
      <c r="F59" s="135">
        <v>32.2</v>
      </c>
    </row>
    <row r="60" spans="1:6" ht="12" customHeight="1">
      <c r="A60" s="228" t="s">
        <v>559</v>
      </c>
      <c r="B60" s="134">
        <v>6495191.5</v>
      </c>
      <c r="C60" s="134">
        <v>4990313.6</v>
      </c>
      <c r="D60" s="134">
        <v>76.8</v>
      </c>
      <c r="E60" s="134">
        <v>1504877.9</v>
      </c>
      <c r="F60" s="135">
        <v>23.2</v>
      </c>
    </row>
    <row r="61" spans="1:6" ht="12" customHeight="1">
      <c r="A61" s="228" t="s">
        <v>560</v>
      </c>
      <c r="B61" s="134">
        <v>2926644.6</v>
      </c>
      <c r="C61" s="134">
        <v>2244928.3</v>
      </c>
      <c r="D61" s="134">
        <v>76.7</v>
      </c>
      <c r="E61" s="134">
        <v>681716.3</v>
      </c>
      <c r="F61" s="135">
        <v>23.3</v>
      </c>
    </row>
    <row r="62" ht="14.25" customHeight="1"/>
  </sheetData>
  <mergeCells count="6">
    <mergeCell ref="A3:F3"/>
    <mergeCell ref="A4:A7"/>
    <mergeCell ref="B4:B6"/>
    <mergeCell ref="C4:D6"/>
    <mergeCell ref="E4:F6"/>
    <mergeCell ref="B7:C7"/>
  </mergeCells>
  <printOptions gridLines="1"/>
  <pageMargins left="0.9448818897637796" right="0.7480314960629921" top="0.7874015748031497" bottom="0.7480314960629921" header="0.15748031496062992" footer="0"/>
  <pageSetup horizontalDpi="300" verticalDpi="300" orientation="portrait" paperSize="9" scale="98" r:id="rId1"/>
</worksheet>
</file>

<file path=xl/worksheets/sheet50.xml><?xml version="1.0" encoding="utf-8"?>
<worksheet xmlns="http://schemas.openxmlformats.org/spreadsheetml/2006/main" xmlns:r="http://schemas.openxmlformats.org/officeDocument/2006/relationships">
  <dimension ref="A3:F50"/>
  <sheetViews>
    <sheetView showGridLines="0" workbookViewId="0" topLeftCell="A1">
      <selection activeCell="A4" sqref="A4"/>
    </sheetView>
  </sheetViews>
  <sheetFormatPr defaultColWidth="9.140625" defaultRowHeight="12.75"/>
  <cols>
    <col min="1" max="1" width="22.57421875" style="10" customWidth="1"/>
    <col min="2" max="2" width="2.140625" style="10" customWidth="1"/>
    <col min="3" max="3" width="11.140625" style="10" customWidth="1"/>
    <col min="4" max="4" width="10.7109375" style="10" customWidth="1"/>
    <col min="5" max="5" width="14.7109375" style="10" customWidth="1"/>
    <col min="6" max="6" width="19.8515625" style="24" customWidth="1"/>
    <col min="7" max="11" width="9.28125" style="10" customWidth="1"/>
    <col min="12" max="16384" width="9.140625" style="10" customWidth="1"/>
  </cols>
  <sheetData>
    <row r="1" ht="12.75" customHeight="1"/>
    <row r="2" ht="15" customHeight="1"/>
    <row r="3" ht="15" customHeight="1">
      <c r="A3" s="10" t="s">
        <v>405</v>
      </c>
    </row>
    <row r="4" ht="21" customHeight="1">
      <c r="A4" s="10" t="s">
        <v>380</v>
      </c>
    </row>
    <row r="5" spans="1:6" ht="15" customHeight="1">
      <c r="A5" s="22" t="s">
        <v>1926</v>
      </c>
      <c r="B5" s="18"/>
      <c r="C5" s="505" t="s">
        <v>505</v>
      </c>
      <c r="D5" s="505" t="s">
        <v>898</v>
      </c>
      <c r="E5" s="22" t="s">
        <v>1126</v>
      </c>
      <c r="F5" s="62"/>
    </row>
    <row r="6" spans="1:6" ht="15.75" customHeight="1">
      <c r="A6" s="23" t="s">
        <v>1927</v>
      </c>
      <c r="B6" s="13"/>
      <c r="C6" s="506"/>
      <c r="D6" s="506"/>
      <c r="E6" s="58" t="s">
        <v>882</v>
      </c>
      <c r="F6" s="25"/>
    </row>
    <row r="7" spans="1:6" ht="17.25" customHeight="1">
      <c r="A7" s="23" t="s">
        <v>494</v>
      </c>
      <c r="B7" s="13"/>
      <c r="C7" s="506"/>
      <c r="D7" s="506"/>
      <c r="E7" s="505" t="s">
        <v>1758</v>
      </c>
      <c r="F7" s="571" t="s">
        <v>899</v>
      </c>
    </row>
    <row r="8" spans="1:6" ht="12" customHeight="1">
      <c r="A8" s="23" t="s">
        <v>495</v>
      </c>
      <c r="B8" s="13"/>
      <c r="C8" s="506"/>
      <c r="D8" s="506"/>
      <c r="E8" s="506"/>
      <c r="F8" s="572"/>
    </row>
    <row r="9" spans="1:6" ht="15" customHeight="1">
      <c r="A9" s="11" t="s">
        <v>496</v>
      </c>
      <c r="B9" s="19"/>
      <c r="C9" s="507"/>
      <c r="D9" s="507"/>
      <c r="E9" s="507"/>
      <c r="F9" s="573"/>
    </row>
    <row r="10" spans="1:6" ht="18" customHeight="1">
      <c r="A10" s="10" t="s">
        <v>780</v>
      </c>
      <c r="B10" s="18" t="s">
        <v>1935</v>
      </c>
      <c r="C10" s="20">
        <v>8240</v>
      </c>
      <c r="D10" s="20">
        <v>23819</v>
      </c>
      <c r="E10" s="20">
        <v>460229</v>
      </c>
      <c r="F10" s="63">
        <v>55.9</v>
      </c>
    </row>
    <row r="11" spans="1:6" ht="12" customHeight="1">
      <c r="A11" s="10" t="s">
        <v>1936</v>
      </c>
      <c r="B11" s="13" t="s">
        <v>1937</v>
      </c>
      <c r="C11" s="14">
        <v>8024</v>
      </c>
      <c r="D11" s="14">
        <v>23237</v>
      </c>
      <c r="E11" s="14">
        <v>447287</v>
      </c>
      <c r="F11" s="63">
        <v>55.7</v>
      </c>
    </row>
    <row r="12" spans="2:6" ht="12" customHeight="1">
      <c r="B12" s="13" t="s">
        <v>1938</v>
      </c>
      <c r="C12" s="14">
        <v>216</v>
      </c>
      <c r="D12" s="14">
        <v>582</v>
      </c>
      <c r="E12" s="14">
        <v>12942</v>
      </c>
      <c r="F12" s="63">
        <v>59.9</v>
      </c>
    </row>
    <row r="13" spans="1:6" ht="18" customHeight="1">
      <c r="A13" s="10" t="s">
        <v>676</v>
      </c>
      <c r="B13" s="13" t="s">
        <v>1935</v>
      </c>
      <c r="C13" s="14">
        <v>908</v>
      </c>
      <c r="D13" s="14">
        <v>2514</v>
      </c>
      <c r="E13" s="14">
        <v>51085</v>
      </c>
      <c r="F13" s="63">
        <v>56.3</v>
      </c>
    </row>
    <row r="14" spans="2:6" ht="12" customHeight="1">
      <c r="B14" s="13" t="s">
        <v>1937</v>
      </c>
      <c r="C14" s="14">
        <v>908</v>
      </c>
      <c r="D14" s="14">
        <v>2514</v>
      </c>
      <c r="E14" s="14">
        <v>51085</v>
      </c>
      <c r="F14" s="63">
        <v>56.3</v>
      </c>
    </row>
    <row r="15" spans="1:6" ht="18" customHeight="1">
      <c r="A15" s="10" t="s">
        <v>677</v>
      </c>
      <c r="B15" s="13" t="s">
        <v>1935</v>
      </c>
      <c r="C15" s="14">
        <v>584</v>
      </c>
      <c r="D15" s="14">
        <v>1659</v>
      </c>
      <c r="E15" s="14">
        <v>29939</v>
      </c>
      <c r="F15" s="63">
        <v>51.3</v>
      </c>
    </row>
    <row r="16" spans="2:6" ht="12" customHeight="1">
      <c r="B16" s="13" t="s">
        <v>1937</v>
      </c>
      <c r="C16" s="14">
        <v>550</v>
      </c>
      <c r="D16" s="14">
        <v>1586</v>
      </c>
      <c r="E16" s="14">
        <v>28195</v>
      </c>
      <c r="F16" s="63">
        <v>51.3</v>
      </c>
    </row>
    <row r="17" spans="2:6" ht="12" customHeight="1">
      <c r="B17" s="13" t="s">
        <v>1938</v>
      </c>
      <c r="C17" s="14">
        <v>34</v>
      </c>
      <c r="D17" s="14">
        <v>73</v>
      </c>
      <c r="E17" s="14">
        <v>1744</v>
      </c>
      <c r="F17" s="63">
        <v>51.3</v>
      </c>
    </row>
    <row r="18" spans="1:6" ht="18" customHeight="1">
      <c r="A18" s="10" t="s">
        <v>678</v>
      </c>
      <c r="B18" s="13" t="s">
        <v>1935</v>
      </c>
      <c r="C18" s="14">
        <v>458</v>
      </c>
      <c r="D18" s="14">
        <v>1511</v>
      </c>
      <c r="E18" s="14">
        <v>24830</v>
      </c>
      <c r="F18" s="63">
        <v>54.2</v>
      </c>
    </row>
    <row r="19" spans="2:6" ht="12" customHeight="1">
      <c r="B19" s="13" t="s">
        <v>1937</v>
      </c>
      <c r="C19" s="14">
        <v>434</v>
      </c>
      <c r="D19" s="14">
        <v>1427</v>
      </c>
      <c r="E19" s="14">
        <v>23418</v>
      </c>
      <c r="F19" s="63">
        <v>54</v>
      </c>
    </row>
    <row r="20" spans="2:6" ht="12" customHeight="1">
      <c r="B20" s="13" t="s">
        <v>1938</v>
      </c>
      <c r="C20" s="14">
        <v>24</v>
      </c>
      <c r="D20" s="14">
        <v>84</v>
      </c>
      <c r="E20" s="14">
        <v>1412</v>
      </c>
      <c r="F20" s="63">
        <v>58.8</v>
      </c>
    </row>
    <row r="21" spans="1:6" ht="18" customHeight="1">
      <c r="A21" s="10" t="s">
        <v>679</v>
      </c>
      <c r="B21" s="13" t="s">
        <v>1935</v>
      </c>
      <c r="C21" s="14">
        <v>246</v>
      </c>
      <c r="D21" s="14">
        <v>725</v>
      </c>
      <c r="E21" s="14">
        <v>13451</v>
      </c>
      <c r="F21" s="63">
        <v>54.7</v>
      </c>
    </row>
    <row r="22" spans="2:6" ht="12" customHeight="1">
      <c r="B22" s="13" t="s">
        <v>1937</v>
      </c>
      <c r="C22" s="14">
        <v>230</v>
      </c>
      <c r="D22" s="14">
        <v>677</v>
      </c>
      <c r="E22" s="14">
        <v>12265</v>
      </c>
      <c r="F22" s="63">
        <v>53.3</v>
      </c>
    </row>
    <row r="23" spans="2:6" ht="12" customHeight="1">
      <c r="B23" s="13" t="s">
        <v>1938</v>
      </c>
      <c r="C23" s="14">
        <v>16</v>
      </c>
      <c r="D23" s="14">
        <v>48</v>
      </c>
      <c r="E23" s="14">
        <v>1186</v>
      </c>
      <c r="F23" s="63">
        <v>74.1</v>
      </c>
    </row>
    <row r="24" spans="1:6" ht="18" customHeight="1">
      <c r="A24" s="10" t="s">
        <v>680</v>
      </c>
      <c r="B24" s="13" t="s">
        <v>1935</v>
      </c>
      <c r="C24" s="14">
        <v>235</v>
      </c>
      <c r="D24" s="14">
        <v>721</v>
      </c>
      <c r="E24" s="14">
        <v>14958</v>
      </c>
      <c r="F24" s="63">
        <v>63.7</v>
      </c>
    </row>
    <row r="25" spans="2:6" ht="12" customHeight="1">
      <c r="B25" s="13" t="s">
        <v>1937</v>
      </c>
      <c r="C25" s="14">
        <v>235</v>
      </c>
      <c r="D25" s="14">
        <v>721</v>
      </c>
      <c r="E25" s="14">
        <v>14958</v>
      </c>
      <c r="F25" s="63">
        <v>63.7</v>
      </c>
    </row>
    <row r="26" spans="1:6" ht="18" customHeight="1">
      <c r="A26" s="10" t="s">
        <v>681</v>
      </c>
      <c r="B26" s="13" t="s">
        <v>1935</v>
      </c>
      <c r="C26" s="14">
        <v>61</v>
      </c>
      <c r="D26" s="14">
        <v>163</v>
      </c>
      <c r="E26" s="14">
        <v>3321</v>
      </c>
      <c r="F26" s="63">
        <v>54.4</v>
      </c>
    </row>
    <row r="27" spans="2:6" ht="12" customHeight="1">
      <c r="B27" s="13" t="s">
        <v>1937</v>
      </c>
      <c r="C27" s="14">
        <v>61</v>
      </c>
      <c r="D27" s="14">
        <v>163</v>
      </c>
      <c r="E27" s="14">
        <v>3321</v>
      </c>
      <c r="F27" s="63">
        <v>54.4</v>
      </c>
    </row>
    <row r="28" spans="1:6" ht="18" customHeight="1">
      <c r="A28" s="10" t="s">
        <v>682</v>
      </c>
      <c r="B28" s="13" t="s">
        <v>1935</v>
      </c>
      <c r="C28" s="14">
        <v>1947</v>
      </c>
      <c r="D28" s="14">
        <v>5071</v>
      </c>
      <c r="E28" s="14">
        <v>113350</v>
      </c>
      <c r="F28" s="63">
        <v>58.2</v>
      </c>
    </row>
    <row r="29" spans="2:6" ht="12" customHeight="1">
      <c r="B29" s="13" t="s">
        <v>1937</v>
      </c>
      <c r="C29" s="14">
        <v>1947</v>
      </c>
      <c r="D29" s="14">
        <v>5071</v>
      </c>
      <c r="E29" s="14">
        <v>113350</v>
      </c>
      <c r="F29" s="63">
        <v>58.2</v>
      </c>
    </row>
    <row r="30" spans="1:6" ht="18" customHeight="1">
      <c r="A30" s="10" t="s">
        <v>684</v>
      </c>
      <c r="B30" s="13" t="s">
        <v>1935</v>
      </c>
      <c r="C30" s="14">
        <v>469</v>
      </c>
      <c r="D30" s="14">
        <v>1616</v>
      </c>
      <c r="E30" s="14">
        <v>28127</v>
      </c>
      <c r="F30" s="63">
        <v>60</v>
      </c>
    </row>
    <row r="31" spans="2:6" ht="12" customHeight="1">
      <c r="B31" s="13" t="s">
        <v>1937</v>
      </c>
      <c r="C31" s="14">
        <v>469</v>
      </c>
      <c r="D31" s="14">
        <v>1616</v>
      </c>
      <c r="E31" s="14">
        <v>28127</v>
      </c>
      <c r="F31" s="63">
        <v>60</v>
      </c>
    </row>
    <row r="32" spans="1:6" ht="18" customHeight="1">
      <c r="A32" s="10" t="s">
        <v>0</v>
      </c>
      <c r="B32" s="13" t="s">
        <v>1935</v>
      </c>
      <c r="C32" s="14">
        <v>744</v>
      </c>
      <c r="D32" s="14">
        <v>2197</v>
      </c>
      <c r="E32" s="14">
        <v>37141</v>
      </c>
      <c r="F32" s="63">
        <v>49.9</v>
      </c>
    </row>
    <row r="33" spans="2:6" ht="12" customHeight="1">
      <c r="B33" s="13" t="s">
        <v>1937</v>
      </c>
      <c r="C33" s="14">
        <v>695</v>
      </c>
      <c r="D33" s="14">
        <v>2029</v>
      </c>
      <c r="E33" s="14">
        <v>34185</v>
      </c>
      <c r="F33" s="63">
        <v>49.2</v>
      </c>
    </row>
    <row r="34" spans="2:6" ht="12" customHeight="1">
      <c r="B34" s="13" t="s">
        <v>1938</v>
      </c>
      <c r="C34" s="14">
        <v>49</v>
      </c>
      <c r="D34" s="14">
        <v>168</v>
      </c>
      <c r="E34" s="14">
        <v>2956</v>
      </c>
      <c r="F34" s="63">
        <v>60.3</v>
      </c>
    </row>
    <row r="35" spans="1:6" ht="16.5" customHeight="1">
      <c r="A35" s="10" t="s">
        <v>1</v>
      </c>
      <c r="B35" s="13" t="s">
        <v>1935</v>
      </c>
      <c r="C35" s="14">
        <v>592</v>
      </c>
      <c r="D35" s="14">
        <v>1701</v>
      </c>
      <c r="E35" s="14">
        <v>30637</v>
      </c>
      <c r="F35" s="63">
        <v>51.8</v>
      </c>
    </row>
    <row r="36" spans="2:6" ht="12" customHeight="1">
      <c r="B36" s="13" t="s">
        <v>1937</v>
      </c>
      <c r="C36" s="14">
        <v>591</v>
      </c>
      <c r="D36" s="14">
        <v>1698</v>
      </c>
      <c r="E36" s="14">
        <v>30605</v>
      </c>
      <c r="F36" s="63">
        <v>51.8</v>
      </c>
    </row>
    <row r="37" spans="2:6" ht="12" customHeight="1">
      <c r="B37" s="13" t="s">
        <v>1938</v>
      </c>
      <c r="C37" s="14">
        <v>1</v>
      </c>
      <c r="D37" s="14">
        <v>3</v>
      </c>
      <c r="E37" s="14">
        <v>32</v>
      </c>
      <c r="F37" s="63">
        <v>32</v>
      </c>
    </row>
    <row r="38" spans="1:6" ht="18" customHeight="1">
      <c r="A38" s="10" t="s">
        <v>1004</v>
      </c>
      <c r="B38" s="13" t="s">
        <v>1935</v>
      </c>
      <c r="C38" s="14">
        <v>143</v>
      </c>
      <c r="D38" s="14">
        <v>471</v>
      </c>
      <c r="E38" s="14">
        <v>8425</v>
      </c>
      <c r="F38" s="63">
        <v>58.9</v>
      </c>
    </row>
    <row r="39" spans="2:6" ht="12" customHeight="1">
      <c r="B39" s="13" t="s">
        <v>1937</v>
      </c>
      <c r="C39" s="14">
        <v>143</v>
      </c>
      <c r="D39" s="14">
        <v>471</v>
      </c>
      <c r="E39" s="14">
        <v>8425</v>
      </c>
      <c r="F39" s="63">
        <v>58.9</v>
      </c>
    </row>
    <row r="40" spans="1:6" ht="18" customHeight="1">
      <c r="A40" s="10" t="s">
        <v>2</v>
      </c>
      <c r="B40" s="13" t="s">
        <v>1935</v>
      </c>
      <c r="C40" s="14">
        <v>132</v>
      </c>
      <c r="D40" s="14">
        <v>429</v>
      </c>
      <c r="E40" s="14">
        <v>8165</v>
      </c>
      <c r="F40" s="63">
        <v>61.9</v>
      </c>
    </row>
    <row r="41" spans="2:6" ht="12" customHeight="1">
      <c r="B41" s="13" t="s">
        <v>1937</v>
      </c>
      <c r="C41" s="14">
        <v>132</v>
      </c>
      <c r="D41" s="14">
        <v>429</v>
      </c>
      <c r="E41" s="14">
        <v>8165</v>
      </c>
      <c r="F41" s="63">
        <v>61.9</v>
      </c>
    </row>
    <row r="42" spans="1:6" ht="18" customHeight="1">
      <c r="A42" s="10" t="s">
        <v>3</v>
      </c>
      <c r="B42" s="13" t="s">
        <v>1935</v>
      </c>
      <c r="C42" s="14">
        <v>781</v>
      </c>
      <c r="D42" s="14">
        <v>2296</v>
      </c>
      <c r="E42" s="14">
        <v>43546</v>
      </c>
      <c r="F42" s="63">
        <v>55.8</v>
      </c>
    </row>
    <row r="43" spans="2:6" ht="18" customHeight="1">
      <c r="B43" s="13" t="s">
        <v>1937</v>
      </c>
      <c r="C43" s="14">
        <v>774</v>
      </c>
      <c r="D43" s="14">
        <v>2288</v>
      </c>
      <c r="E43" s="14">
        <v>43322</v>
      </c>
      <c r="F43" s="63">
        <v>56</v>
      </c>
    </row>
    <row r="44" spans="2:6" ht="12" customHeight="1">
      <c r="B44" s="13" t="s">
        <v>1938</v>
      </c>
      <c r="C44" s="14">
        <v>7</v>
      </c>
      <c r="D44" s="14">
        <v>8</v>
      </c>
      <c r="E44" s="14">
        <v>224</v>
      </c>
      <c r="F44" s="63">
        <v>32</v>
      </c>
    </row>
    <row r="45" spans="1:6" ht="18" customHeight="1">
      <c r="A45" s="10" t="s">
        <v>4</v>
      </c>
      <c r="B45" s="13" t="s">
        <v>1935</v>
      </c>
      <c r="C45" s="14">
        <v>455</v>
      </c>
      <c r="D45" s="14">
        <v>1443</v>
      </c>
      <c r="E45" s="14">
        <v>24687</v>
      </c>
      <c r="F45" s="63">
        <v>54.3</v>
      </c>
    </row>
    <row r="46" spans="2:6" ht="12" customHeight="1">
      <c r="B46" s="13" t="s">
        <v>1937</v>
      </c>
      <c r="C46" s="14">
        <v>454</v>
      </c>
      <c r="D46" s="14">
        <v>1439</v>
      </c>
      <c r="E46" s="14">
        <v>24566</v>
      </c>
      <c r="F46" s="63">
        <v>54.1</v>
      </c>
    </row>
    <row r="47" spans="2:6" ht="12" customHeight="1">
      <c r="B47" s="13" t="s">
        <v>1938</v>
      </c>
      <c r="C47" s="14">
        <v>1</v>
      </c>
      <c r="D47" s="14">
        <v>4</v>
      </c>
      <c r="E47" s="14">
        <v>121</v>
      </c>
      <c r="F47" s="63">
        <v>121</v>
      </c>
    </row>
    <row r="48" spans="1:6" ht="18" customHeight="1">
      <c r="A48" s="10" t="s">
        <v>2277</v>
      </c>
      <c r="B48" s="13" t="s">
        <v>1935</v>
      </c>
      <c r="C48" s="14">
        <v>485</v>
      </c>
      <c r="D48" s="14">
        <v>1302</v>
      </c>
      <c r="E48" s="14">
        <v>28567</v>
      </c>
      <c r="F48" s="63">
        <v>58.9</v>
      </c>
    </row>
    <row r="49" spans="2:6" ht="12" customHeight="1">
      <c r="B49" s="13" t="s">
        <v>1937</v>
      </c>
      <c r="C49" s="14">
        <v>401</v>
      </c>
      <c r="D49" s="14">
        <v>1108</v>
      </c>
      <c r="E49" s="14">
        <v>23300</v>
      </c>
      <c r="F49" s="63">
        <v>58.1</v>
      </c>
    </row>
    <row r="50" spans="2:6" ht="12" customHeight="1">
      <c r="B50" s="13" t="s">
        <v>1938</v>
      </c>
      <c r="C50" s="14">
        <v>84</v>
      </c>
      <c r="D50" s="14">
        <v>194</v>
      </c>
      <c r="E50" s="14">
        <v>5267</v>
      </c>
      <c r="F50" s="63">
        <v>62.7</v>
      </c>
    </row>
  </sheetData>
  <mergeCells count="4">
    <mergeCell ref="C5:C9"/>
    <mergeCell ref="D5:D9"/>
    <mergeCell ref="E7:E9"/>
    <mergeCell ref="F7:F9"/>
  </mergeCells>
  <printOptions/>
  <pageMargins left="0.7874015748031497" right="0.984251968503937" top="0.7874015748031497" bottom="0.7874015748031497" header="0" footer="0"/>
  <pageSetup horizontalDpi="120" verticalDpi="120" orientation="portrait" paperSize="9" scale="95" r:id="rId1"/>
</worksheet>
</file>

<file path=xl/worksheets/sheet51.xml><?xml version="1.0" encoding="utf-8"?>
<worksheet xmlns="http://schemas.openxmlformats.org/spreadsheetml/2006/main" xmlns:r="http://schemas.openxmlformats.org/officeDocument/2006/relationships">
  <dimension ref="A3:F49"/>
  <sheetViews>
    <sheetView showGridLines="0" workbookViewId="0" topLeftCell="A1">
      <selection activeCell="A4" sqref="A4"/>
    </sheetView>
  </sheetViews>
  <sheetFormatPr defaultColWidth="9.140625" defaultRowHeight="12.75"/>
  <cols>
    <col min="1" max="1" width="22.57421875" style="10" customWidth="1"/>
    <col min="2" max="2" width="2.140625" style="10" customWidth="1"/>
    <col min="3" max="3" width="11.140625" style="10" customWidth="1"/>
    <col min="4" max="4" width="10.7109375" style="10" customWidth="1"/>
    <col min="5" max="5" width="14.7109375" style="10" customWidth="1"/>
    <col min="6" max="6" width="19.8515625" style="24" customWidth="1"/>
    <col min="7" max="11" width="9.28125" style="10" customWidth="1"/>
    <col min="12" max="16384" width="9.140625" style="10" customWidth="1"/>
  </cols>
  <sheetData>
    <row r="1" ht="12.75" customHeight="1"/>
    <row r="2" ht="15" customHeight="1"/>
    <row r="3" ht="15" customHeight="1">
      <c r="A3" s="10" t="s">
        <v>406</v>
      </c>
    </row>
    <row r="4" ht="15" customHeight="1">
      <c r="A4" s="10" t="s">
        <v>381</v>
      </c>
    </row>
    <row r="5" ht="18" customHeight="1">
      <c r="A5" s="10" t="s">
        <v>382</v>
      </c>
    </row>
    <row r="6" spans="1:6" ht="15" customHeight="1">
      <c r="A6" s="22" t="s">
        <v>1926</v>
      </c>
      <c r="B6" s="18"/>
      <c r="C6" s="505" t="s">
        <v>505</v>
      </c>
      <c r="D6" s="505" t="s">
        <v>898</v>
      </c>
      <c r="E6" s="22" t="s">
        <v>1126</v>
      </c>
      <c r="F6" s="62"/>
    </row>
    <row r="7" spans="1:6" ht="15.75" customHeight="1">
      <c r="A7" s="23" t="s">
        <v>1927</v>
      </c>
      <c r="B7" s="13"/>
      <c r="C7" s="506"/>
      <c r="D7" s="506"/>
      <c r="E7" s="58" t="s">
        <v>882</v>
      </c>
      <c r="F7" s="25"/>
    </row>
    <row r="8" spans="1:6" ht="17.25" customHeight="1">
      <c r="A8" s="23" t="s">
        <v>494</v>
      </c>
      <c r="B8" s="13"/>
      <c r="C8" s="506"/>
      <c r="D8" s="506"/>
      <c r="E8" s="505" t="s">
        <v>1758</v>
      </c>
      <c r="F8" s="571" t="s">
        <v>899</v>
      </c>
    </row>
    <row r="9" spans="1:6" ht="12" customHeight="1">
      <c r="A9" s="23" t="s">
        <v>495</v>
      </c>
      <c r="B9" s="13"/>
      <c r="C9" s="506"/>
      <c r="D9" s="506"/>
      <c r="E9" s="506"/>
      <c r="F9" s="572"/>
    </row>
    <row r="10" spans="1:6" ht="15" customHeight="1">
      <c r="A10" s="11" t="s">
        <v>496</v>
      </c>
      <c r="B10" s="19"/>
      <c r="C10" s="507"/>
      <c r="D10" s="507"/>
      <c r="E10" s="507"/>
      <c r="F10" s="573"/>
    </row>
    <row r="11" spans="1:6" ht="15.75" customHeight="1">
      <c r="A11" s="10" t="s">
        <v>780</v>
      </c>
      <c r="B11" s="18" t="s">
        <v>1935</v>
      </c>
      <c r="C11" s="20">
        <v>5281</v>
      </c>
      <c r="D11" s="20">
        <v>14626</v>
      </c>
      <c r="E11" s="20">
        <v>266895</v>
      </c>
      <c r="F11" s="63">
        <v>50.5</v>
      </c>
    </row>
    <row r="12" spans="1:6" ht="15.75" customHeight="1">
      <c r="A12" s="10" t="s">
        <v>1936</v>
      </c>
      <c r="B12" s="13" t="s">
        <v>1937</v>
      </c>
      <c r="C12" s="14">
        <v>5077</v>
      </c>
      <c r="D12" s="14">
        <v>14058</v>
      </c>
      <c r="E12" s="14">
        <v>256787</v>
      </c>
      <c r="F12" s="63">
        <v>50.6</v>
      </c>
    </row>
    <row r="13" spans="2:6" ht="15.75" customHeight="1">
      <c r="B13" s="13" t="s">
        <v>1938</v>
      </c>
      <c r="C13" s="14">
        <v>204</v>
      </c>
      <c r="D13" s="14">
        <v>568</v>
      </c>
      <c r="E13" s="14">
        <v>10108</v>
      </c>
      <c r="F13" s="63">
        <v>49.5</v>
      </c>
    </row>
    <row r="14" spans="1:6" ht="15.75" customHeight="1">
      <c r="A14" s="10" t="s">
        <v>676</v>
      </c>
      <c r="B14" s="13" t="s">
        <v>1935</v>
      </c>
      <c r="C14" s="14">
        <v>378</v>
      </c>
      <c r="D14" s="14">
        <v>1085</v>
      </c>
      <c r="E14" s="14">
        <v>17945</v>
      </c>
      <c r="F14" s="63">
        <v>47.5</v>
      </c>
    </row>
    <row r="15" spans="2:6" ht="15.75" customHeight="1">
      <c r="B15" s="13" t="s">
        <v>1937</v>
      </c>
      <c r="C15" s="14">
        <v>378</v>
      </c>
      <c r="D15" s="14">
        <v>1085</v>
      </c>
      <c r="E15" s="14">
        <v>17945</v>
      </c>
      <c r="F15" s="63">
        <v>47.5</v>
      </c>
    </row>
    <row r="16" spans="1:6" ht="15.75" customHeight="1">
      <c r="A16" s="10" t="s">
        <v>677</v>
      </c>
      <c r="B16" s="13" t="s">
        <v>1935</v>
      </c>
      <c r="C16" s="14">
        <v>348</v>
      </c>
      <c r="D16" s="14">
        <v>1037</v>
      </c>
      <c r="E16" s="14">
        <v>16918</v>
      </c>
      <c r="F16" s="63">
        <v>48.6</v>
      </c>
    </row>
    <row r="17" spans="2:6" ht="15.75" customHeight="1">
      <c r="B17" s="13" t="s">
        <v>1937</v>
      </c>
      <c r="C17" s="14">
        <v>327</v>
      </c>
      <c r="D17" s="14">
        <v>968</v>
      </c>
      <c r="E17" s="14">
        <v>15884</v>
      </c>
      <c r="F17" s="63">
        <v>48.6</v>
      </c>
    </row>
    <row r="18" spans="2:6" ht="15.75" customHeight="1">
      <c r="B18" s="13" t="s">
        <v>1938</v>
      </c>
      <c r="C18" s="14">
        <v>21</v>
      </c>
      <c r="D18" s="14">
        <v>69</v>
      </c>
      <c r="E18" s="14">
        <v>1034</v>
      </c>
      <c r="F18" s="63">
        <v>49.2</v>
      </c>
    </row>
    <row r="19" spans="1:6" ht="15.75" customHeight="1">
      <c r="A19" s="10" t="s">
        <v>678</v>
      </c>
      <c r="B19" s="13" t="s">
        <v>1935</v>
      </c>
      <c r="C19" s="14">
        <v>169</v>
      </c>
      <c r="D19" s="14">
        <v>506</v>
      </c>
      <c r="E19" s="14">
        <v>8265</v>
      </c>
      <c r="F19" s="63">
        <v>48.9</v>
      </c>
    </row>
    <row r="20" spans="2:6" ht="15.75" customHeight="1">
      <c r="B20" s="13" t="s">
        <v>1937</v>
      </c>
      <c r="C20" s="14">
        <v>169</v>
      </c>
      <c r="D20" s="14">
        <v>506</v>
      </c>
      <c r="E20" s="14">
        <v>8265</v>
      </c>
      <c r="F20" s="63">
        <v>48.9</v>
      </c>
    </row>
    <row r="21" spans="1:6" ht="15.75" customHeight="1">
      <c r="A21" s="10" t="s">
        <v>679</v>
      </c>
      <c r="B21" s="13" t="s">
        <v>1935</v>
      </c>
      <c r="C21" s="14">
        <v>67</v>
      </c>
      <c r="D21" s="14">
        <v>155</v>
      </c>
      <c r="E21" s="14">
        <v>3303</v>
      </c>
      <c r="F21" s="63">
        <v>49.3</v>
      </c>
    </row>
    <row r="22" spans="2:6" ht="15.75" customHeight="1">
      <c r="B22" s="13" t="s">
        <v>1937</v>
      </c>
      <c r="C22" s="14">
        <v>67</v>
      </c>
      <c r="D22" s="14">
        <v>155</v>
      </c>
      <c r="E22" s="14">
        <v>3303</v>
      </c>
      <c r="F22" s="63">
        <v>49.3</v>
      </c>
    </row>
    <row r="23" spans="1:6" ht="15.75" customHeight="1">
      <c r="A23" s="10" t="s">
        <v>680</v>
      </c>
      <c r="B23" s="13" t="s">
        <v>1935</v>
      </c>
      <c r="C23" s="14">
        <v>216</v>
      </c>
      <c r="D23" s="14">
        <v>651</v>
      </c>
      <c r="E23" s="14">
        <v>10970</v>
      </c>
      <c r="F23" s="63">
        <v>50.8</v>
      </c>
    </row>
    <row r="24" spans="2:6" ht="15.75" customHeight="1">
      <c r="B24" s="13" t="s">
        <v>1937</v>
      </c>
      <c r="C24" s="14">
        <v>216</v>
      </c>
      <c r="D24" s="14">
        <v>651</v>
      </c>
      <c r="E24" s="14">
        <v>10970</v>
      </c>
      <c r="F24" s="63">
        <v>50.8</v>
      </c>
    </row>
    <row r="25" spans="1:6" ht="15.75" customHeight="1">
      <c r="A25" s="10" t="s">
        <v>681</v>
      </c>
      <c r="B25" s="13" t="s">
        <v>1935</v>
      </c>
      <c r="C25" s="14">
        <v>127</v>
      </c>
      <c r="D25" s="14">
        <v>438</v>
      </c>
      <c r="E25" s="14">
        <v>6560</v>
      </c>
      <c r="F25" s="63">
        <v>51.7</v>
      </c>
    </row>
    <row r="26" spans="2:6" ht="15.75" customHeight="1">
      <c r="B26" s="13" t="s">
        <v>1937</v>
      </c>
      <c r="C26" s="14">
        <v>127</v>
      </c>
      <c r="D26" s="14">
        <v>438</v>
      </c>
      <c r="E26" s="14">
        <v>6560</v>
      </c>
      <c r="F26" s="63">
        <v>51.7</v>
      </c>
    </row>
    <row r="27" spans="1:6" ht="15.75" customHeight="1">
      <c r="A27" s="10" t="s">
        <v>682</v>
      </c>
      <c r="B27" s="13" t="s">
        <v>1935</v>
      </c>
      <c r="C27" s="14">
        <v>688</v>
      </c>
      <c r="D27" s="14">
        <v>1556</v>
      </c>
      <c r="E27" s="14">
        <v>36581</v>
      </c>
      <c r="F27" s="63">
        <v>53.2</v>
      </c>
    </row>
    <row r="28" spans="2:6" ht="15.75" customHeight="1">
      <c r="B28" s="13" t="s">
        <v>1937</v>
      </c>
      <c r="C28" s="14">
        <v>688</v>
      </c>
      <c r="D28" s="14">
        <v>1556</v>
      </c>
      <c r="E28" s="14">
        <v>36581</v>
      </c>
      <c r="F28" s="63">
        <v>53.2</v>
      </c>
    </row>
    <row r="29" spans="1:6" ht="15.75" customHeight="1">
      <c r="A29" s="10" t="s">
        <v>0</v>
      </c>
      <c r="B29" s="13" t="s">
        <v>1935</v>
      </c>
      <c r="C29" s="14">
        <v>428</v>
      </c>
      <c r="D29" s="14">
        <v>1223</v>
      </c>
      <c r="E29" s="14">
        <v>20587</v>
      </c>
      <c r="F29" s="63">
        <v>48.1</v>
      </c>
    </row>
    <row r="30" spans="2:6" ht="15.75" customHeight="1">
      <c r="B30" s="13" t="s">
        <v>1937</v>
      </c>
      <c r="C30" s="14">
        <v>428</v>
      </c>
      <c r="D30" s="14">
        <v>1223</v>
      </c>
      <c r="E30" s="14">
        <v>20587</v>
      </c>
      <c r="F30" s="63">
        <v>48.1</v>
      </c>
    </row>
    <row r="31" spans="1:6" ht="15.75" customHeight="1">
      <c r="A31" s="10" t="s">
        <v>1</v>
      </c>
      <c r="B31" s="13" t="s">
        <v>1935</v>
      </c>
      <c r="C31" s="14">
        <v>271</v>
      </c>
      <c r="D31" s="14">
        <v>686</v>
      </c>
      <c r="E31" s="14">
        <v>11635</v>
      </c>
      <c r="F31" s="63">
        <v>42.9</v>
      </c>
    </row>
    <row r="32" spans="2:6" ht="15.75" customHeight="1">
      <c r="B32" s="13" t="s">
        <v>1937</v>
      </c>
      <c r="C32" s="14">
        <v>220</v>
      </c>
      <c r="D32" s="14">
        <v>531</v>
      </c>
      <c r="E32" s="14">
        <v>9317</v>
      </c>
      <c r="F32" s="63">
        <v>42.4</v>
      </c>
    </row>
    <row r="33" spans="2:6" ht="15.75" customHeight="1">
      <c r="B33" s="13" t="s">
        <v>1938</v>
      </c>
      <c r="C33" s="14">
        <v>51</v>
      </c>
      <c r="D33" s="14">
        <v>155</v>
      </c>
      <c r="E33" s="14">
        <v>2318</v>
      </c>
      <c r="F33" s="63">
        <v>45.5</v>
      </c>
    </row>
    <row r="34" spans="1:6" ht="15.75" customHeight="1">
      <c r="A34" s="10" t="s">
        <v>1004</v>
      </c>
      <c r="B34" s="13" t="s">
        <v>1935</v>
      </c>
      <c r="C34" s="14">
        <v>840</v>
      </c>
      <c r="D34" s="14">
        <v>2319</v>
      </c>
      <c r="E34" s="14">
        <v>46361</v>
      </c>
      <c r="F34" s="63">
        <v>55.2</v>
      </c>
    </row>
    <row r="35" spans="2:6" ht="15.75" customHeight="1">
      <c r="B35" s="13" t="s">
        <v>1937</v>
      </c>
      <c r="C35" s="14">
        <v>840</v>
      </c>
      <c r="D35" s="14">
        <v>2319</v>
      </c>
      <c r="E35" s="14">
        <v>46361</v>
      </c>
      <c r="F35" s="63">
        <v>55.2</v>
      </c>
    </row>
    <row r="36" spans="1:6" ht="15.75" customHeight="1">
      <c r="A36" s="10" t="s">
        <v>1265</v>
      </c>
      <c r="B36" s="13" t="s">
        <v>1935</v>
      </c>
      <c r="C36" s="14">
        <v>59</v>
      </c>
      <c r="D36" s="14">
        <v>167</v>
      </c>
      <c r="E36" s="14">
        <v>2654</v>
      </c>
      <c r="F36" s="63">
        <v>45</v>
      </c>
    </row>
    <row r="37" spans="2:6" ht="15.75" customHeight="1">
      <c r="B37" s="13" t="s">
        <v>1937</v>
      </c>
      <c r="C37" s="14">
        <v>59</v>
      </c>
      <c r="D37" s="14">
        <v>167</v>
      </c>
      <c r="E37" s="14">
        <v>2654</v>
      </c>
      <c r="F37" s="63">
        <v>45</v>
      </c>
    </row>
    <row r="38" spans="1:6" ht="15.75" customHeight="1">
      <c r="A38" s="10" t="s">
        <v>3</v>
      </c>
      <c r="B38" s="13" t="s">
        <v>1935</v>
      </c>
      <c r="C38" s="14">
        <v>175</v>
      </c>
      <c r="D38" s="14">
        <v>477</v>
      </c>
      <c r="E38" s="14">
        <v>7714</v>
      </c>
      <c r="F38" s="63">
        <v>44.1</v>
      </c>
    </row>
    <row r="39" spans="2:6" ht="15.75" customHeight="1">
      <c r="B39" s="13" t="s">
        <v>1937</v>
      </c>
      <c r="C39" s="14">
        <v>175</v>
      </c>
      <c r="D39" s="14">
        <v>477</v>
      </c>
      <c r="E39" s="14">
        <v>7714</v>
      </c>
      <c r="F39" s="63">
        <v>44.1</v>
      </c>
    </row>
    <row r="40" spans="1:6" ht="15.75" customHeight="1">
      <c r="A40" s="10" t="s">
        <v>4</v>
      </c>
      <c r="B40" s="13" t="s">
        <v>1935</v>
      </c>
      <c r="C40" s="14">
        <v>587</v>
      </c>
      <c r="D40" s="14">
        <v>1616</v>
      </c>
      <c r="E40" s="14">
        <v>29519</v>
      </c>
      <c r="F40" s="63">
        <v>50.3</v>
      </c>
    </row>
    <row r="41" spans="2:6" ht="15.75" customHeight="1">
      <c r="B41" s="13" t="s">
        <v>1937</v>
      </c>
      <c r="C41" s="14">
        <v>455</v>
      </c>
      <c r="D41" s="14">
        <v>1272</v>
      </c>
      <c r="E41" s="14">
        <v>22763</v>
      </c>
      <c r="F41" s="63">
        <v>50</v>
      </c>
    </row>
    <row r="42" spans="2:6" ht="15.75" customHeight="1">
      <c r="B42" s="13" t="s">
        <v>1938</v>
      </c>
      <c r="C42" s="14">
        <v>132</v>
      </c>
      <c r="D42" s="14">
        <v>344</v>
      </c>
      <c r="E42" s="14">
        <v>6756</v>
      </c>
      <c r="F42" s="63">
        <v>51.2</v>
      </c>
    </row>
    <row r="43" spans="1:6" ht="15.75" customHeight="1">
      <c r="A43" s="10" t="s">
        <v>2277</v>
      </c>
      <c r="B43" s="13" t="s">
        <v>1935</v>
      </c>
      <c r="C43" s="14">
        <v>928</v>
      </c>
      <c r="D43" s="14">
        <v>2710</v>
      </c>
      <c r="E43" s="14">
        <v>47883</v>
      </c>
      <c r="F43" s="63">
        <v>51.6</v>
      </c>
    </row>
    <row r="44" spans="2:6" ht="15.75" customHeight="1">
      <c r="B44" s="13" t="s">
        <v>1937</v>
      </c>
      <c r="C44" s="14">
        <v>928</v>
      </c>
      <c r="D44" s="14">
        <v>2710</v>
      </c>
      <c r="E44" s="14">
        <v>47883</v>
      </c>
      <c r="F44" s="63">
        <v>51.6</v>
      </c>
    </row>
    <row r="45" ht="15.75" customHeight="1">
      <c r="F45" s="63"/>
    </row>
    <row r="46" ht="12.75">
      <c r="F46" s="63"/>
    </row>
    <row r="47" ht="12.75">
      <c r="F47" s="63"/>
    </row>
    <row r="48" ht="12.75">
      <c r="F48" s="63"/>
    </row>
    <row r="49" ht="12.75">
      <c r="F49" s="63"/>
    </row>
  </sheetData>
  <mergeCells count="4">
    <mergeCell ref="C6:C10"/>
    <mergeCell ref="D6:D10"/>
    <mergeCell ref="E8:E10"/>
    <mergeCell ref="F8:F10"/>
  </mergeCells>
  <printOptions/>
  <pageMargins left="0.7874015748031497" right="0.984251968503937" top="0.7874015748031497" bottom="0.7874015748031497" header="0" footer="0"/>
  <pageSetup horizontalDpi="120" verticalDpi="120" orientation="portrait" paperSize="9" scale="95" r:id="rId1"/>
</worksheet>
</file>

<file path=xl/worksheets/sheet52.xml><?xml version="1.0" encoding="utf-8"?>
<worksheet xmlns="http://schemas.openxmlformats.org/spreadsheetml/2006/main" xmlns:r="http://schemas.openxmlformats.org/officeDocument/2006/relationships">
  <dimension ref="A3:F127"/>
  <sheetViews>
    <sheetView showGridLines="0" workbookViewId="0" topLeftCell="A1">
      <selection activeCell="A4" sqref="A4"/>
    </sheetView>
  </sheetViews>
  <sheetFormatPr defaultColWidth="9.140625" defaultRowHeight="12.75"/>
  <cols>
    <col min="1" max="1" width="22.57421875" style="10" customWidth="1"/>
    <col min="2" max="2" width="2.140625" style="10" customWidth="1"/>
    <col min="3" max="3" width="11.140625" style="10" customWidth="1"/>
    <col min="4" max="4" width="10.7109375" style="10" customWidth="1"/>
    <col min="5" max="5" width="14.7109375" style="10" customWidth="1"/>
    <col min="6" max="6" width="19.8515625" style="24" customWidth="1"/>
    <col min="7" max="11" width="9.28125" style="10" customWidth="1"/>
    <col min="12" max="16384" width="9.140625" style="10" customWidth="1"/>
  </cols>
  <sheetData>
    <row r="1" ht="12.75" customHeight="1"/>
    <row r="2" ht="15" customHeight="1"/>
    <row r="3" ht="15" customHeight="1">
      <c r="A3" s="10" t="s">
        <v>407</v>
      </c>
    </row>
    <row r="4" ht="20.25" customHeight="1">
      <c r="A4" s="10" t="s">
        <v>383</v>
      </c>
    </row>
    <row r="5" spans="1:6" ht="15" customHeight="1">
      <c r="A5" s="22" t="s">
        <v>1926</v>
      </c>
      <c r="B5" s="18"/>
      <c r="C5" s="505" t="s">
        <v>505</v>
      </c>
      <c r="D5" s="505" t="s">
        <v>898</v>
      </c>
      <c r="E5" s="22" t="s">
        <v>1126</v>
      </c>
      <c r="F5" s="62"/>
    </row>
    <row r="6" spans="1:6" ht="15.75" customHeight="1">
      <c r="A6" s="23" t="s">
        <v>1927</v>
      </c>
      <c r="B6" s="13"/>
      <c r="C6" s="506"/>
      <c r="D6" s="506"/>
      <c r="E6" s="58" t="s">
        <v>882</v>
      </c>
      <c r="F6" s="25"/>
    </row>
    <row r="7" spans="1:6" ht="17.25" customHeight="1">
      <c r="A7" s="23" t="s">
        <v>494</v>
      </c>
      <c r="B7" s="13"/>
      <c r="C7" s="506"/>
      <c r="D7" s="506"/>
      <c r="E7" s="505" t="s">
        <v>1758</v>
      </c>
      <c r="F7" s="571" t="s">
        <v>899</v>
      </c>
    </row>
    <row r="8" spans="1:6" ht="12" customHeight="1">
      <c r="A8" s="23" t="s">
        <v>495</v>
      </c>
      <c r="B8" s="13"/>
      <c r="C8" s="506"/>
      <c r="D8" s="506"/>
      <c r="E8" s="506"/>
      <c r="F8" s="572"/>
    </row>
    <row r="9" spans="1:6" ht="14.25" customHeight="1">
      <c r="A9" s="11" t="s">
        <v>496</v>
      </c>
      <c r="B9" s="19"/>
      <c r="C9" s="507"/>
      <c r="D9" s="507"/>
      <c r="E9" s="507"/>
      <c r="F9" s="573"/>
    </row>
    <row r="10" spans="1:6" ht="18.75" customHeight="1">
      <c r="A10" s="10" t="s">
        <v>780</v>
      </c>
      <c r="B10" s="18" t="s">
        <v>1935</v>
      </c>
      <c r="C10" s="20">
        <v>2452</v>
      </c>
      <c r="D10" s="20">
        <v>5654</v>
      </c>
      <c r="E10" s="20">
        <v>109669</v>
      </c>
      <c r="F10" s="63">
        <v>44.7</v>
      </c>
    </row>
    <row r="11" spans="1:6" ht="12" customHeight="1">
      <c r="A11" s="10" t="s">
        <v>1936</v>
      </c>
      <c r="B11" s="13" t="s">
        <v>1937</v>
      </c>
      <c r="C11" s="14">
        <v>2270</v>
      </c>
      <c r="D11" s="14">
        <v>5181</v>
      </c>
      <c r="E11" s="14">
        <v>100219</v>
      </c>
      <c r="F11" s="63">
        <v>44.1</v>
      </c>
    </row>
    <row r="12" spans="2:6" ht="12" customHeight="1">
      <c r="B12" s="13" t="s">
        <v>1938</v>
      </c>
      <c r="C12" s="14">
        <v>182</v>
      </c>
      <c r="D12" s="14">
        <v>473</v>
      </c>
      <c r="E12" s="14">
        <v>9450</v>
      </c>
      <c r="F12" s="63">
        <v>51.9</v>
      </c>
    </row>
    <row r="13" spans="1:6" ht="18.75" customHeight="1">
      <c r="A13" s="10" t="s">
        <v>676</v>
      </c>
      <c r="B13" s="13" t="s">
        <v>1935</v>
      </c>
      <c r="C13" s="14">
        <v>192</v>
      </c>
      <c r="D13" s="14">
        <v>527</v>
      </c>
      <c r="E13" s="14">
        <v>9162</v>
      </c>
      <c r="F13" s="63">
        <v>47.7</v>
      </c>
    </row>
    <row r="14" spans="2:6" ht="10.5" customHeight="1">
      <c r="B14" s="13" t="s">
        <v>1937</v>
      </c>
      <c r="C14" s="14">
        <v>177</v>
      </c>
      <c r="D14" s="14">
        <v>485</v>
      </c>
      <c r="E14" s="14">
        <v>8395</v>
      </c>
      <c r="F14" s="63">
        <v>47.4</v>
      </c>
    </row>
    <row r="15" spans="2:6" ht="10.5" customHeight="1">
      <c r="B15" s="13" t="s">
        <v>1938</v>
      </c>
      <c r="C15" s="14">
        <v>15</v>
      </c>
      <c r="D15" s="14">
        <v>42</v>
      </c>
      <c r="E15" s="14">
        <v>767</v>
      </c>
      <c r="F15" s="63">
        <v>51.1</v>
      </c>
    </row>
    <row r="16" spans="1:6" ht="18.75" customHeight="1">
      <c r="A16" s="10" t="s">
        <v>677</v>
      </c>
      <c r="B16" s="13" t="s">
        <v>1935</v>
      </c>
      <c r="C16" s="14">
        <v>106</v>
      </c>
      <c r="D16" s="14">
        <v>272</v>
      </c>
      <c r="E16" s="14">
        <v>5215</v>
      </c>
      <c r="F16" s="63">
        <v>49.2</v>
      </c>
    </row>
    <row r="17" spans="2:6" ht="10.5" customHeight="1">
      <c r="B17" s="13" t="s">
        <v>1937</v>
      </c>
      <c r="C17" s="14">
        <v>90</v>
      </c>
      <c r="D17" s="14">
        <v>231</v>
      </c>
      <c r="E17" s="14">
        <v>4311</v>
      </c>
      <c r="F17" s="63">
        <v>47.9</v>
      </c>
    </row>
    <row r="18" spans="2:6" ht="10.5" customHeight="1">
      <c r="B18" s="13" t="s">
        <v>1938</v>
      </c>
      <c r="C18" s="14">
        <v>16</v>
      </c>
      <c r="D18" s="14">
        <v>41</v>
      </c>
      <c r="E18" s="14">
        <v>904</v>
      </c>
      <c r="F18" s="63">
        <v>56.5</v>
      </c>
    </row>
    <row r="19" spans="1:6" ht="18.75" customHeight="1">
      <c r="A19" s="10" t="s">
        <v>678</v>
      </c>
      <c r="B19" s="13" t="s">
        <v>1935</v>
      </c>
      <c r="C19" s="14">
        <v>133</v>
      </c>
      <c r="D19" s="14">
        <v>210</v>
      </c>
      <c r="E19" s="14">
        <v>4918</v>
      </c>
      <c r="F19" s="63">
        <v>37</v>
      </c>
    </row>
    <row r="20" spans="2:6" ht="10.5" customHeight="1">
      <c r="B20" s="13" t="s">
        <v>1937</v>
      </c>
      <c r="C20" s="14">
        <v>133</v>
      </c>
      <c r="D20" s="14">
        <v>210</v>
      </c>
      <c r="E20" s="14">
        <v>4918</v>
      </c>
      <c r="F20" s="63">
        <v>37</v>
      </c>
    </row>
    <row r="21" spans="1:6" ht="18.75" customHeight="1">
      <c r="A21" s="10" t="s">
        <v>679</v>
      </c>
      <c r="B21" s="13" t="s">
        <v>1935</v>
      </c>
      <c r="C21" s="14">
        <v>104</v>
      </c>
      <c r="D21" s="14">
        <v>275</v>
      </c>
      <c r="E21" s="14">
        <v>6602</v>
      </c>
      <c r="F21" s="63">
        <v>63.5</v>
      </c>
    </row>
    <row r="22" spans="2:6" ht="18.75" customHeight="1">
      <c r="B22" s="13" t="s">
        <v>1937</v>
      </c>
      <c r="C22" s="14">
        <v>91</v>
      </c>
      <c r="D22" s="14">
        <v>235</v>
      </c>
      <c r="E22" s="14">
        <v>5758</v>
      </c>
      <c r="F22" s="63">
        <v>63.3</v>
      </c>
    </row>
    <row r="23" spans="2:6" ht="10.5" customHeight="1">
      <c r="B23" s="13" t="s">
        <v>1938</v>
      </c>
      <c r="C23" s="14">
        <v>13</v>
      </c>
      <c r="D23" s="14">
        <v>40</v>
      </c>
      <c r="E23" s="14">
        <v>844</v>
      </c>
      <c r="F23" s="63">
        <v>64.9</v>
      </c>
    </row>
    <row r="24" spans="1:6" ht="18.75" customHeight="1">
      <c r="A24" s="10" t="s">
        <v>680</v>
      </c>
      <c r="B24" s="13" t="s">
        <v>1935</v>
      </c>
      <c r="C24" s="14">
        <v>172</v>
      </c>
      <c r="D24" s="14">
        <v>429</v>
      </c>
      <c r="E24" s="14">
        <v>7664</v>
      </c>
      <c r="F24" s="63">
        <v>44.6</v>
      </c>
    </row>
    <row r="25" spans="2:6" ht="10.5" customHeight="1">
      <c r="B25" s="13" t="s">
        <v>1937</v>
      </c>
      <c r="C25" s="14">
        <v>172</v>
      </c>
      <c r="D25" s="14">
        <v>429</v>
      </c>
      <c r="E25" s="14">
        <v>7664</v>
      </c>
      <c r="F25" s="63">
        <v>44.6</v>
      </c>
    </row>
    <row r="26" spans="1:6" ht="18.75" customHeight="1">
      <c r="A26" s="10" t="s">
        <v>681</v>
      </c>
      <c r="B26" s="13" t="s">
        <v>1935</v>
      </c>
      <c r="C26" s="14">
        <v>112</v>
      </c>
      <c r="D26" s="14">
        <v>314</v>
      </c>
      <c r="E26" s="14">
        <v>4726</v>
      </c>
      <c r="F26" s="63">
        <v>42.2</v>
      </c>
    </row>
    <row r="27" spans="2:6" ht="10.5" customHeight="1">
      <c r="B27" s="13" t="s">
        <v>1937</v>
      </c>
      <c r="C27" s="14">
        <v>99</v>
      </c>
      <c r="D27" s="14">
        <v>280</v>
      </c>
      <c r="E27" s="14">
        <v>4163</v>
      </c>
      <c r="F27" s="63">
        <v>42.1</v>
      </c>
    </row>
    <row r="28" spans="2:6" ht="10.5" customHeight="1">
      <c r="B28" s="13" t="s">
        <v>1938</v>
      </c>
      <c r="C28" s="14">
        <v>13</v>
      </c>
      <c r="D28" s="14">
        <v>34</v>
      </c>
      <c r="E28" s="14">
        <v>563</v>
      </c>
      <c r="F28" s="63">
        <v>43.3</v>
      </c>
    </row>
    <row r="29" spans="1:6" ht="18.75" customHeight="1">
      <c r="A29" s="10" t="s">
        <v>682</v>
      </c>
      <c r="B29" s="13" t="s">
        <v>1935</v>
      </c>
      <c r="C29" s="14">
        <v>378</v>
      </c>
      <c r="D29" s="14">
        <v>728</v>
      </c>
      <c r="E29" s="14">
        <v>16112</v>
      </c>
      <c r="F29" s="63">
        <v>42.6</v>
      </c>
    </row>
    <row r="30" spans="2:6" ht="10.5" customHeight="1">
      <c r="B30" s="13" t="s">
        <v>1937</v>
      </c>
      <c r="C30" s="14">
        <v>368</v>
      </c>
      <c r="D30" s="14">
        <v>711</v>
      </c>
      <c r="E30" s="14">
        <v>15803</v>
      </c>
      <c r="F30" s="63">
        <v>42.9</v>
      </c>
    </row>
    <row r="31" spans="2:6" ht="10.5" customHeight="1">
      <c r="B31" s="13" t="s">
        <v>1938</v>
      </c>
      <c r="C31" s="14">
        <v>10</v>
      </c>
      <c r="D31" s="14">
        <v>17</v>
      </c>
      <c r="E31" s="14">
        <v>309</v>
      </c>
      <c r="F31" s="63">
        <v>30.9</v>
      </c>
    </row>
    <row r="32" spans="1:6" ht="18.75" customHeight="1">
      <c r="A32" s="10" t="s">
        <v>683</v>
      </c>
      <c r="B32" s="13" t="s">
        <v>1935</v>
      </c>
      <c r="C32" s="14">
        <v>82</v>
      </c>
      <c r="D32" s="14">
        <v>151</v>
      </c>
      <c r="E32" s="14">
        <v>3810</v>
      </c>
      <c r="F32" s="63">
        <v>46.5</v>
      </c>
    </row>
    <row r="33" spans="2:6" ht="10.5" customHeight="1">
      <c r="B33" s="13" t="s">
        <v>1937</v>
      </c>
      <c r="C33" s="14">
        <v>49</v>
      </c>
      <c r="D33" s="14">
        <v>68</v>
      </c>
      <c r="E33" s="14">
        <v>1666</v>
      </c>
      <c r="F33" s="63">
        <v>34</v>
      </c>
    </row>
    <row r="34" spans="2:6" ht="10.5" customHeight="1">
      <c r="B34" s="13" t="s">
        <v>1938</v>
      </c>
      <c r="C34" s="14">
        <v>33</v>
      </c>
      <c r="D34" s="14">
        <v>83</v>
      </c>
      <c r="E34" s="14">
        <v>2144</v>
      </c>
      <c r="F34" s="63">
        <v>65</v>
      </c>
    </row>
    <row r="35" spans="1:6" ht="18.75" customHeight="1">
      <c r="A35" s="10" t="s">
        <v>684</v>
      </c>
      <c r="B35" s="13" t="s">
        <v>1935</v>
      </c>
      <c r="C35" s="14">
        <v>56</v>
      </c>
      <c r="D35" s="14">
        <v>150</v>
      </c>
      <c r="E35" s="14">
        <v>2082</v>
      </c>
      <c r="F35" s="63">
        <v>37.2</v>
      </c>
    </row>
    <row r="36" spans="2:6" ht="10.5" customHeight="1">
      <c r="B36" s="13" t="s">
        <v>1937</v>
      </c>
      <c r="C36" s="14">
        <v>56</v>
      </c>
      <c r="D36" s="14">
        <v>150</v>
      </c>
      <c r="E36" s="14">
        <v>2082</v>
      </c>
      <c r="F36" s="63">
        <v>37.2</v>
      </c>
    </row>
    <row r="37" spans="1:6" ht="18.75" customHeight="1">
      <c r="A37" s="10" t="s">
        <v>0</v>
      </c>
      <c r="B37" s="13" t="s">
        <v>1935</v>
      </c>
      <c r="C37" s="14">
        <v>179</v>
      </c>
      <c r="D37" s="14">
        <v>337</v>
      </c>
      <c r="E37" s="14">
        <v>7184</v>
      </c>
      <c r="F37" s="63">
        <v>40.1</v>
      </c>
    </row>
    <row r="38" spans="2:6" ht="18.75" customHeight="1">
      <c r="B38" s="13" t="s">
        <v>1937</v>
      </c>
      <c r="C38" s="14">
        <v>178</v>
      </c>
      <c r="D38" s="14">
        <v>334</v>
      </c>
      <c r="E38" s="14">
        <v>7151</v>
      </c>
      <c r="F38" s="63">
        <v>40.2</v>
      </c>
    </row>
    <row r="39" spans="2:6" ht="10.5" customHeight="1">
      <c r="B39" s="13" t="s">
        <v>1938</v>
      </c>
      <c r="C39" s="14">
        <v>1</v>
      </c>
      <c r="D39" s="14">
        <v>3</v>
      </c>
      <c r="E39" s="14">
        <v>33</v>
      </c>
      <c r="F39" s="63">
        <v>33</v>
      </c>
    </row>
    <row r="40" spans="1:6" ht="18.75" customHeight="1">
      <c r="A40" s="10" t="s">
        <v>1</v>
      </c>
      <c r="B40" s="13" t="s">
        <v>1935</v>
      </c>
      <c r="C40" s="14">
        <v>162</v>
      </c>
      <c r="D40" s="14">
        <v>334</v>
      </c>
      <c r="E40" s="14">
        <v>5948</v>
      </c>
      <c r="F40" s="63">
        <v>36.7</v>
      </c>
    </row>
    <row r="41" spans="2:6" ht="10.5" customHeight="1">
      <c r="B41" s="13" t="s">
        <v>1937</v>
      </c>
      <c r="C41" s="14">
        <v>135</v>
      </c>
      <c r="D41" s="14">
        <v>271</v>
      </c>
      <c r="E41" s="14">
        <v>4855</v>
      </c>
      <c r="F41" s="63">
        <v>36</v>
      </c>
    </row>
    <row r="42" spans="2:6" ht="10.5" customHeight="1">
      <c r="B42" s="13" t="s">
        <v>1938</v>
      </c>
      <c r="C42" s="14">
        <v>27</v>
      </c>
      <c r="D42" s="14">
        <v>63</v>
      </c>
      <c r="E42" s="14">
        <v>1093</v>
      </c>
      <c r="F42" s="63">
        <v>40.5</v>
      </c>
    </row>
    <row r="43" spans="1:6" ht="18.75" customHeight="1">
      <c r="A43" s="10" t="s">
        <v>1004</v>
      </c>
      <c r="B43" s="13" t="s">
        <v>1935</v>
      </c>
      <c r="C43" s="14">
        <v>420</v>
      </c>
      <c r="D43" s="14">
        <v>1032</v>
      </c>
      <c r="E43" s="14">
        <v>19605</v>
      </c>
      <c r="F43" s="63">
        <v>46.7</v>
      </c>
    </row>
    <row r="44" spans="2:6" ht="10.5" customHeight="1">
      <c r="B44" s="13" t="s">
        <v>1937</v>
      </c>
      <c r="C44" s="14">
        <v>420</v>
      </c>
      <c r="D44" s="14">
        <v>1032</v>
      </c>
      <c r="E44" s="14">
        <v>19605</v>
      </c>
      <c r="F44" s="63">
        <v>46.7</v>
      </c>
    </row>
    <row r="45" spans="1:6" ht="18.75" customHeight="1">
      <c r="A45" s="10" t="s">
        <v>3</v>
      </c>
      <c r="B45" s="13" t="s">
        <v>1935</v>
      </c>
      <c r="C45" s="14">
        <v>71</v>
      </c>
      <c r="D45" s="14">
        <v>173</v>
      </c>
      <c r="E45" s="14">
        <v>3161</v>
      </c>
      <c r="F45" s="63">
        <v>44.5</v>
      </c>
    </row>
    <row r="46" spans="2:6" ht="10.5" customHeight="1">
      <c r="B46" s="13" t="s">
        <v>1937</v>
      </c>
      <c r="C46" s="14">
        <v>70</v>
      </c>
      <c r="D46" s="14">
        <v>172</v>
      </c>
      <c r="E46" s="14">
        <v>3138</v>
      </c>
      <c r="F46" s="63">
        <v>44.8</v>
      </c>
    </row>
    <row r="47" spans="2:6" ht="10.5" customHeight="1">
      <c r="B47" s="13" t="s">
        <v>1938</v>
      </c>
      <c r="C47" s="14">
        <v>1</v>
      </c>
      <c r="D47" s="14">
        <v>1</v>
      </c>
      <c r="E47" s="14">
        <v>23</v>
      </c>
      <c r="F47" s="63">
        <v>23</v>
      </c>
    </row>
    <row r="48" spans="1:6" ht="18.75" customHeight="1">
      <c r="A48" s="10" t="s">
        <v>4</v>
      </c>
      <c r="B48" s="13" t="s">
        <v>1935</v>
      </c>
      <c r="C48" s="14">
        <v>181</v>
      </c>
      <c r="D48" s="14">
        <v>404</v>
      </c>
      <c r="E48" s="14">
        <v>7938</v>
      </c>
      <c r="F48" s="63">
        <v>43.9</v>
      </c>
    </row>
    <row r="49" spans="2:6" ht="10.5" customHeight="1">
      <c r="B49" s="13" t="s">
        <v>1937</v>
      </c>
      <c r="C49" s="14">
        <v>128</v>
      </c>
      <c r="D49" s="14">
        <v>255</v>
      </c>
      <c r="E49" s="14">
        <v>5168</v>
      </c>
      <c r="F49" s="63">
        <v>40.4</v>
      </c>
    </row>
    <row r="50" spans="2:6" ht="10.5" customHeight="1">
      <c r="B50" s="13" t="s">
        <v>1938</v>
      </c>
      <c r="C50" s="14">
        <v>53</v>
      </c>
      <c r="D50" s="14">
        <v>149</v>
      </c>
      <c r="E50" s="14">
        <v>2770</v>
      </c>
      <c r="F50" s="63">
        <v>52.3</v>
      </c>
    </row>
    <row r="51" spans="1:6" ht="18.75" customHeight="1">
      <c r="A51" s="10" t="s">
        <v>2277</v>
      </c>
      <c r="B51" s="13" t="s">
        <v>1935</v>
      </c>
      <c r="C51" s="14">
        <v>104</v>
      </c>
      <c r="D51" s="14">
        <v>318</v>
      </c>
      <c r="E51" s="14">
        <v>5542</v>
      </c>
      <c r="F51" s="63">
        <v>53.3</v>
      </c>
    </row>
    <row r="52" spans="2:6" ht="10.5" customHeight="1">
      <c r="B52" s="13" t="s">
        <v>1937</v>
      </c>
      <c r="C52" s="14">
        <v>104</v>
      </c>
      <c r="D52" s="14">
        <v>318</v>
      </c>
      <c r="E52" s="14">
        <v>5542</v>
      </c>
      <c r="F52" s="63">
        <v>53.3</v>
      </c>
    </row>
    <row r="53" ht="12.75">
      <c r="F53" s="63"/>
    </row>
    <row r="54" ht="12.75">
      <c r="F54" s="63"/>
    </row>
    <row r="55" ht="12.75">
      <c r="F55" s="63"/>
    </row>
    <row r="56" ht="12.75">
      <c r="F56" s="63"/>
    </row>
    <row r="57" ht="12.75">
      <c r="F57" s="63"/>
    </row>
    <row r="58" ht="12.75">
      <c r="F58" s="63"/>
    </row>
    <row r="59" ht="12.75">
      <c r="F59" s="63"/>
    </row>
    <row r="60" ht="12.75">
      <c r="F60" s="63"/>
    </row>
    <row r="61" ht="12.75">
      <c r="F61" s="63"/>
    </row>
    <row r="62" ht="12.75">
      <c r="F62" s="63"/>
    </row>
    <row r="63" ht="12.75">
      <c r="F63" s="63"/>
    </row>
    <row r="64" ht="12.75">
      <c r="F64" s="63"/>
    </row>
    <row r="65" ht="12.75">
      <c r="F65" s="63"/>
    </row>
    <row r="66" ht="12.75">
      <c r="F66" s="63"/>
    </row>
    <row r="67" ht="12.75">
      <c r="F67" s="63"/>
    </row>
    <row r="68" ht="12.75">
      <c r="F68" s="63"/>
    </row>
    <row r="69" ht="12.75">
      <c r="F69" s="63"/>
    </row>
    <row r="70" ht="12.75">
      <c r="F70" s="63"/>
    </row>
    <row r="71" ht="12.75">
      <c r="F71" s="63"/>
    </row>
    <row r="72" ht="12.75">
      <c r="F72" s="63"/>
    </row>
    <row r="73" ht="12.75">
      <c r="F73" s="63"/>
    </row>
    <row r="74" ht="12.75">
      <c r="F74" s="63"/>
    </row>
    <row r="75" ht="12.75">
      <c r="F75" s="63"/>
    </row>
    <row r="76" ht="12.75">
      <c r="F76" s="63"/>
    </row>
    <row r="77" ht="12.75">
      <c r="F77" s="63"/>
    </row>
    <row r="78" ht="12.75">
      <c r="F78" s="63"/>
    </row>
    <row r="79" ht="12.75">
      <c r="F79" s="63"/>
    </row>
    <row r="80" ht="12.75">
      <c r="F80" s="63"/>
    </row>
    <row r="81" ht="12.75">
      <c r="F81" s="63"/>
    </row>
    <row r="82" ht="12.75">
      <c r="F82" s="63"/>
    </row>
    <row r="83" ht="12.75">
      <c r="F83" s="63"/>
    </row>
    <row r="84" ht="12.75">
      <c r="F84" s="63"/>
    </row>
    <row r="85" ht="12.75">
      <c r="F85" s="63"/>
    </row>
    <row r="86" ht="12.75">
      <c r="F86" s="63"/>
    </row>
    <row r="87" ht="12.75">
      <c r="F87" s="63"/>
    </row>
    <row r="88" ht="12.75">
      <c r="F88" s="63"/>
    </row>
    <row r="89" ht="12.75">
      <c r="F89" s="63"/>
    </row>
    <row r="90" ht="12.75">
      <c r="F90" s="63"/>
    </row>
    <row r="91" ht="12.75">
      <c r="F91" s="63"/>
    </row>
    <row r="92" ht="12.75">
      <c r="F92" s="63"/>
    </row>
    <row r="93" ht="12.75">
      <c r="F93" s="63"/>
    </row>
    <row r="94" ht="12.75">
      <c r="F94" s="63"/>
    </row>
    <row r="95" ht="12.75">
      <c r="F95" s="63"/>
    </row>
    <row r="96" ht="12.75">
      <c r="F96" s="63"/>
    </row>
    <row r="97" ht="12.75">
      <c r="F97" s="63"/>
    </row>
    <row r="98" ht="12.75">
      <c r="F98" s="63"/>
    </row>
    <row r="99" ht="12.75">
      <c r="F99" s="63"/>
    </row>
    <row r="100" ht="12.75">
      <c r="F100" s="63"/>
    </row>
    <row r="101" ht="12.75">
      <c r="F101" s="63"/>
    </row>
    <row r="102" ht="12.75">
      <c r="F102" s="63"/>
    </row>
    <row r="103" ht="12.75">
      <c r="F103" s="63"/>
    </row>
    <row r="104" ht="12.75">
      <c r="F104" s="63"/>
    </row>
    <row r="105" ht="12.75">
      <c r="F105" s="63"/>
    </row>
    <row r="106" ht="12.75">
      <c r="F106" s="63"/>
    </row>
    <row r="107" ht="12.75">
      <c r="F107" s="63"/>
    </row>
    <row r="108" ht="12.75">
      <c r="F108" s="63"/>
    </row>
    <row r="109" ht="12.75">
      <c r="F109" s="63"/>
    </row>
    <row r="110" ht="12.75">
      <c r="F110" s="63"/>
    </row>
    <row r="111" ht="12.75">
      <c r="F111" s="63"/>
    </row>
    <row r="112" ht="12.75">
      <c r="F112" s="63"/>
    </row>
    <row r="113" ht="12.75">
      <c r="F113" s="63"/>
    </row>
    <row r="114" ht="12.75">
      <c r="F114" s="63"/>
    </row>
    <row r="115" ht="12.75">
      <c r="F115" s="63"/>
    </row>
    <row r="116" ht="12.75">
      <c r="F116" s="63"/>
    </row>
    <row r="117" ht="12.75">
      <c r="F117" s="63"/>
    </row>
    <row r="118" ht="12.75">
      <c r="F118" s="63"/>
    </row>
    <row r="119" ht="12.75">
      <c r="F119" s="63"/>
    </row>
    <row r="120" ht="12.75">
      <c r="F120" s="63"/>
    </row>
    <row r="121" ht="12.75">
      <c r="F121" s="63"/>
    </row>
    <row r="122" ht="12.75">
      <c r="F122" s="63"/>
    </row>
    <row r="123" ht="12.75">
      <c r="F123" s="63"/>
    </row>
    <row r="124" ht="12.75">
      <c r="F124" s="63"/>
    </row>
    <row r="125" ht="12.75">
      <c r="F125" s="63"/>
    </row>
    <row r="126" ht="12.75">
      <c r="F126" s="63"/>
    </row>
    <row r="127" ht="12.75">
      <c r="F127" s="63"/>
    </row>
  </sheetData>
  <mergeCells count="4">
    <mergeCell ref="C5:C9"/>
    <mergeCell ref="D5:D9"/>
    <mergeCell ref="E7:E9"/>
    <mergeCell ref="F7:F9"/>
  </mergeCells>
  <printOptions/>
  <pageMargins left="0.7874015748031497" right="0.984251968503937" top="0.7874015748031497" bottom="0.7874015748031497" header="0" footer="0"/>
  <pageSetup horizontalDpi="120" verticalDpi="120" orientation="portrait" paperSize="9" scale="95" r:id="rId1"/>
</worksheet>
</file>

<file path=xl/worksheets/sheet53.xml><?xml version="1.0" encoding="utf-8"?>
<worksheet xmlns="http://schemas.openxmlformats.org/spreadsheetml/2006/main" xmlns:r="http://schemas.openxmlformats.org/officeDocument/2006/relationships">
  <dimension ref="A3:F53"/>
  <sheetViews>
    <sheetView showGridLines="0" workbookViewId="0" topLeftCell="A1">
      <selection activeCell="A4" sqref="A4"/>
    </sheetView>
  </sheetViews>
  <sheetFormatPr defaultColWidth="9.140625" defaultRowHeight="12.75"/>
  <cols>
    <col min="1" max="1" width="22.57421875" style="10" customWidth="1"/>
    <col min="2" max="2" width="2.140625" style="10" customWidth="1"/>
    <col min="3" max="3" width="11.140625" style="10" customWidth="1"/>
    <col min="4" max="4" width="10.7109375" style="10" customWidth="1"/>
    <col min="5" max="5" width="14.7109375" style="10" customWidth="1"/>
    <col min="6" max="6" width="19.8515625" style="63" customWidth="1"/>
    <col min="7" max="11" width="9.28125" style="10" customWidth="1"/>
    <col min="12" max="16384" width="9.140625" style="10" customWidth="1"/>
  </cols>
  <sheetData>
    <row r="1" ht="12.75" customHeight="1"/>
    <row r="2" ht="15" customHeight="1"/>
    <row r="3" ht="15" customHeight="1">
      <c r="A3" s="10" t="s">
        <v>408</v>
      </c>
    </row>
    <row r="4" ht="18" customHeight="1">
      <c r="A4" s="10" t="s">
        <v>384</v>
      </c>
    </row>
    <row r="5" spans="1:6" ht="15" customHeight="1">
      <c r="A5" s="22" t="s">
        <v>1926</v>
      </c>
      <c r="B5" s="18"/>
      <c r="C5" s="505" t="s">
        <v>505</v>
      </c>
      <c r="D5" s="505" t="s">
        <v>898</v>
      </c>
      <c r="E5" s="22" t="s">
        <v>1126</v>
      </c>
      <c r="F5" s="64"/>
    </row>
    <row r="6" spans="1:6" ht="15.75" customHeight="1">
      <c r="A6" s="23" t="s">
        <v>1927</v>
      </c>
      <c r="B6" s="13"/>
      <c r="C6" s="506"/>
      <c r="D6" s="506"/>
      <c r="E6" s="58" t="s">
        <v>882</v>
      </c>
      <c r="F6" s="65"/>
    </row>
    <row r="7" spans="1:6" ht="17.25" customHeight="1">
      <c r="A7" s="23" t="s">
        <v>494</v>
      </c>
      <c r="B7" s="13"/>
      <c r="C7" s="506"/>
      <c r="D7" s="506"/>
      <c r="E7" s="505" t="s">
        <v>1758</v>
      </c>
      <c r="F7" s="571" t="s">
        <v>899</v>
      </c>
    </row>
    <row r="8" spans="1:6" ht="12" customHeight="1">
      <c r="A8" s="23" t="s">
        <v>495</v>
      </c>
      <c r="B8" s="13"/>
      <c r="C8" s="506"/>
      <c r="D8" s="506"/>
      <c r="E8" s="506"/>
      <c r="F8" s="572"/>
    </row>
    <row r="9" spans="1:6" ht="15" customHeight="1">
      <c r="A9" s="11" t="s">
        <v>496</v>
      </c>
      <c r="B9" s="19"/>
      <c r="C9" s="507"/>
      <c r="D9" s="507"/>
      <c r="E9" s="507"/>
      <c r="F9" s="573"/>
    </row>
    <row r="10" spans="1:6" ht="18" customHeight="1">
      <c r="A10" s="10" t="s">
        <v>780</v>
      </c>
      <c r="B10" s="18" t="s">
        <v>1935</v>
      </c>
      <c r="C10" s="20">
        <v>429</v>
      </c>
      <c r="D10" s="20">
        <v>1539</v>
      </c>
      <c r="E10" s="20">
        <v>30890</v>
      </c>
      <c r="F10" s="63">
        <v>72</v>
      </c>
    </row>
    <row r="11" spans="1:6" ht="12" customHeight="1">
      <c r="A11" s="10" t="s">
        <v>1936</v>
      </c>
      <c r="B11" s="13" t="s">
        <v>1937</v>
      </c>
      <c r="C11" s="14">
        <v>328</v>
      </c>
      <c r="D11" s="14">
        <v>1081</v>
      </c>
      <c r="E11" s="14">
        <v>20833</v>
      </c>
      <c r="F11" s="63">
        <v>63.5</v>
      </c>
    </row>
    <row r="12" spans="2:6" ht="12" customHeight="1">
      <c r="B12" s="13" t="s">
        <v>1938</v>
      </c>
      <c r="C12" s="14">
        <v>101</v>
      </c>
      <c r="D12" s="14">
        <v>458</v>
      </c>
      <c r="E12" s="14">
        <v>10057</v>
      </c>
      <c r="F12" s="63">
        <v>99.6</v>
      </c>
    </row>
    <row r="13" spans="1:6" ht="18" customHeight="1">
      <c r="A13" s="10" t="s">
        <v>676</v>
      </c>
      <c r="B13" s="13" t="s">
        <v>1935</v>
      </c>
      <c r="C13" s="14">
        <v>40</v>
      </c>
      <c r="D13" s="14">
        <v>138</v>
      </c>
      <c r="E13" s="14">
        <v>3176</v>
      </c>
      <c r="F13" s="63">
        <v>79.4</v>
      </c>
    </row>
    <row r="14" spans="2:6" ht="12" customHeight="1">
      <c r="B14" s="13" t="s">
        <v>1937</v>
      </c>
      <c r="C14" s="14">
        <v>15</v>
      </c>
      <c r="D14" s="14">
        <v>47</v>
      </c>
      <c r="E14" s="14">
        <v>901</v>
      </c>
      <c r="F14" s="63">
        <v>60.1</v>
      </c>
    </row>
    <row r="15" spans="2:6" ht="12" customHeight="1">
      <c r="B15" s="13" t="s">
        <v>1938</v>
      </c>
      <c r="C15" s="14">
        <v>25</v>
      </c>
      <c r="D15" s="14">
        <v>91</v>
      </c>
      <c r="E15" s="14">
        <v>2275</v>
      </c>
      <c r="F15" s="63">
        <v>91</v>
      </c>
    </row>
    <row r="16" spans="1:6" ht="18" customHeight="1">
      <c r="A16" s="10" t="s">
        <v>677</v>
      </c>
      <c r="B16" s="13" t="s">
        <v>1935</v>
      </c>
      <c r="C16" s="14">
        <v>3</v>
      </c>
      <c r="D16" s="14">
        <v>17</v>
      </c>
      <c r="E16" s="14">
        <v>268</v>
      </c>
      <c r="F16" s="63">
        <v>89.3</v>
      </c>
    </row>
    <row r="17" spans="2:6" ht="12" customHeight="1">
      <c r="B17" s="13" t="s">
        <v>1938</v>
      </c>
      <c r="C17" s="14">
        <v>3</v>
      </c>
      <c r="D17" s="14">
        <v>17</v>
      </c>
      <c r="E17" s="14">
        <v>268</v>
      </c>
      <c r="F17" s="63">
        <v>89.3</v>
      </c>
    </row>
    <row r="18" spans="1:6" ht="18" customHeight="1">
      <c r="A18" s="10" t="s">
        <v>678</v>
      </c>
      <c r="B18" s="13" t="s">
        <v>1935</v>
      </c>
      <c r="C18" s="14">
        <v>3</v>
      </c>
      <c r="D18" s="14">
        <v>13</v>
      </c>
      <c r="E18" s="14">
        <v>272</v>
      </c>
      <c r="F18" s="63">
        <v>90.7</v>
      </c>
    </row>
    <row r="19" spans="2:6" ht="14.25" customHeight="1">
      <c r="B19" s="13" t="s">
        <v>1937</v>
      </c>
      <c r="C19" s="14">
        <v>1</v>
      </c>
      <c r="D19" s="14">
        <v>3</v>
      </c>
      <c r="E19" s="14">
        <v>52</v>
      </c>
      <c r="F19" s="63">
        <v>52</v>
      </c>
    </row>
    <row r="20" spans="2:6" ht="12" customHeight="1">
      <c r="B20" s="13" t="s">
        <v>1938</v>
      </c>
      <c r="C20" s="14">
        <v>2</v>
      </c>
      <c r="D20" s="14">
        <v>10</v>
      </c>
      <c r="E20" s="14">
        <v>220</v>
      </c>
      <c r="F20" s="63">
        <v>110</v>
      </c>
    </row>
    <row r="21" spans="1:6" ht="18" customHeight="1">
      <c r="A21" s="10" t="s">
        <v>679</v>
      </c>
      <c r="B21" s="13" t="s">
        <v>1935</v>
      </c>
      <c r="C21" s="14">
        <v>66</v>
      </c>
      <c r="D21" s="14">
        <v>223</v>
      </c>
      <c r="E21" s="14">
        <v>4295</v>
      </c>
      <c r="F21" s="63">
        <v>65.1</v>
      </c>
    </row>
    <row r="22" spans="2:6" ht="12" customHeight="1">
      <c r="B22" s="13" t="s">
        <v>1937</v>
      </c>
      <c r="C22" s="14">
        <v>61</v>
      </c>
      <c r="D22" s="14">
        <v>194</v>
      </c>
      <c r="E22" s="14">
        <v>3534</v>
      </c>
      <c r="F22" s="63">
        <v>57.9</v>
      </c>
    </row>
    <row r="23" spans="2:6" ht="12" customHeight="1">
      <c r="B23" s="13" t="s">
        <v>1938</v>
      </c>
      <c r="C23" s="14">
        <v>5</v>
      </c>
      <c r="D23" s="14">
        <v>29</v>
      </c>
      <c r="E23" s="14">
        <v>761</v>
      </c>
      <c r="F23" s="63">
        <v>152.2</v>
      </c>
    </row>
    <row r="24" spans="1:6" ht="18" customHeight="1">
      <c r="A24" s="10" t="s">
        <v>680</v>
      </c>
      <c r="B24" s="13" t="s">
        <v>1935</v>
      </c>
      <c r="C24" s="14">
        <v>62</v>
      </c>
      <c r="D24" s="14">
        <v>220</v>
      </c>
      <c r="E24" s="14">
        <v>4041</v>
      </c>
      <c r="F24" s="63">
        <v>65.2</v>
      </c>
    </row>
    <row r="25" spans="2:6" ht="13.5" customHeight="1">
      <c r="B25" s="13" t="s">
        <v>1937</v>
      </c>
      <c r="C25" s="14">
        <v>57</v>
      </c>
      <c r="D25" s="14">
        <v>192</v>
      </c>
      <c r="E25" s="14">
        <v>3267</v>
      </c>
      <c r="F25" s="63">
        <v>57.3</v>
      </c>
    </row>
    <row r="26" spans="2:6" ht="12" customHeight="1">
      <c r="B26" s="13" t="s">
        <v>1938</v>
      </c>
      <c r="C26" s="14">
        <v>5</v>
      </c>
      <c r="D26" s="14">
        <v>28</v>
      </c>
      <c r="E26" s="14">
        <v>774</v>
      </c>
      <c r="F26" s="63">
        <v>154.8</v>
      </c>
    </row>
    <row r="27" spans="1:6" ht="18" customHeight="1">
      <c r="A27" s="10" t="s">
        <v>681</v>
      </c>
      <c r="B27" s="13" t="s">
        <v>1935</v>
      </c>
      <c r="C27" s="14">
        <v>6</v>
      </c>
      <c r="D27" s="14">
        <v>13</v>
      </c>
      <c r="E27" s="14">
        <v>370</v>
      </c>
      <c r="F27" s="63">
        <v>61.7</v>
      </c>
    </row>
    <row r="28" spans="2:6" ht="12" customHeight="1">
      <c r="B28" s="13" t="s">
        <v>1937</v>
      </c>
      <c r="C28" s="14">
        <v>5</v>
      </c>
      <c r="D28" s="14">
        <v>10</v>
      </c>
      <c r="E28" s="14">
        <v>246</v>
      </c>
      <c r="F28" s="63">
        <v>49.2</v>
      </c>
    </row>
    <row r="29" spans="2:6" ht="12" customHeight="1">
      <c r="B29" s="13" t="s">
        <v>1938</v>
      </c>
      <c r="C29" s="14">
        <v>1</v>
      </c>
      <c r="D29" s="14">
        <v>3</v>
      </c>
      <c r="E29" s="14">
        <v>124</v>
      </c>
      <c r="F29" s="63">
        <v>124</v>
      </c>
    </row>
    <row r="30" spans="1:6" ht="18" customHeight="1">
      <c r="A30" s="10" t="s">
        <v>682</v>
      </c>
      <c r="B30" s="13" t="s">
        <v>1935</v>
      </c>
      <c r="C30" s="14">
        <v>20</v>
      </c>
      <c r="D30" s="14">
        <v>79</v>
      </c>
      <c r="E30" s="14">
        <v>978</v>
      </c>
      <c r="F30" s="63">
        <v>48.9</v>
      </c>
    </row>
    <row r="31" spans="2:6" ht="12" customHeight="1">
      <c r="B31" s="13" t="s">
        <v>1938</v>
      </c>
      <c r="C31" s="14">
        <v>20</v>
      </c>
      <c r="D31" s="14">
        <v>79</v>
      </c>
      <c r="E31" s="14">
        <v>978</v>
      </c>
      <c r="F31" s="63">
        <v>48.9</v>
      </c>
    </row>
    <row r="32" spans="1:6" ht="18" customHeight="1">
      <c r="A32" s="10" t="s">
        <v>683</v>
      </c>
      <c r="B32" s="13" t="s">
        <v>1935</v>
      </c>
      <c r="C32" s="14">
        <v>4</v>
      </c>
      <c r="D32" s="14">
        <v>16</v>
      </c>
      <c r="E32" s="14">
        <v>459</v>
      </c>
      <c r="F32" s="63">
        <v>114.8</v>
      </c>
    </row>
    <row r="33" spans="2:6" ht="12" customHeight="1">
      <c r="B33" s="13" t="s">
        <v>1938</v>
      </c>
      <c r="C33" s="14">
        <v>4</v>
      </c>
      <c r="D33" s="14">
        <v>16</v>
      </c>
      <c r="E33" s="14">
        <v>459</v>
      </c>
      <c r="F33" s="63">
        <v>114.8</v>
      </c>
    </row>
    <row r="34" spans="1:6" ht="18" customHeight="1">
      <c r="A34" s="10" t="s">
        <v>684</v>
      </c>
      <c r="B34" s="13" t="s">
        <v>1935</v>
      </c>
      <c r="C34" s="14">
        <v>1</v>
      </c>
      <c r="D34" s="14">
        <v>6</v>
      </c>
      <c r="E34" s="14">
        <v>141</v>
      </c>
      <c r="F34" s="63">
        <v>141</v>
      </c>
    </row>
    <row r="35" spans="2:6" ht="12" customHeight="1">
      <c r="B35" s="13" t="s">
        <v>1938</v>
      </c>
      <c r="C35" s="14">
        <v>1</v>
      </c>
      <c r="D35" s="14">
        <v>6</v>
      </c>
      <c r="E35" s="14">
        <v>141</v>
      </c>
      <c r="F35" s="63">
        <v>141</v>
      </c>
    </row>
    <row r="36" spans="1:6" ht="18" customHeight="1">
      <c r="A36" s="10" t="s">
        <v>0</v>
      </c>
      <c r="B36" s="13" t="s">
        <v>1935</v>
      </c>
      <c r="C36" s="14">
        <v>5</v>
      </c>
      <c r="D36" s="14">
        <v>23</v>
      </c>
      <c r="E36" s="14">
        <v>580</v>
      </c>
      <c r="F36" s="63">
        <v>116</v>
      </c>
    </row>
    <row r="37" spans="2:6" ht="12" customHeight="1">
      <c r="B37" s="13" t="s">
        <v>1938</v>
      </c>
      <c r="C37" s="14">
        <v>5</v>
      </c>
      <c r="D37" s="14">
        <v>23</v>
      </c>
      <c r="E37" s="14">
        <v>580</v>
      </c>
      <c r="F37" s="63">
        <v>116</v>
      </c>
    </row>
    <row r="38" spans="1:6" ht="18" customHeight="1">
      <c r="A38" s="10" t="s">
        <v>1</v>
      </c>
      <c r="B38" s="13" t="s">
        <v>1935</v>
      </c>
      <c r="C38" s="14">
        <v>3</v>
      </c>
      <c r="D38" s="14">
        <v>17</v>
      </c>
      <c r="E38" s="14">
        <v>412</v>
      </c>
      <c r="F38" s="63">
        <v>137.3</v>
      </c>
    </row>
    <row r="39" spans="2:6" ht="12" customHeight="1">
      <c r="B39" s="13" t="s">
        <v>1938</v>
      </c>
      <c r="C39" s="14">
        <v>3</v>
      </c>
      <c r="D39" s="14">
        <v>17</v>
      </c>
      <c r="E39" s="14">
        <v>412</v>
      </c>
      <c r="F39" s="63">
        <v>137.3</v>
      </c>
    </row>
    <row r="40" spans="1:6" ht="18" customHeight="1">
      <c r="A40" s="10" t="s">
        <v>1004</v>
      </c>
      <c r="B40" s="13" t="s">
        <v>1935</v>
      </c>
      <c r="C40" s="14">
        <v>10</v>
      </c>
      <c r="D40" s="14">
        <v>24</v>
      </c>
      <c r="E40" s="14">
        <v>554</v>
      </c>
      <c r="F40" s="63">
        <v>55.4</v>
      </c>
    </row>
    <row r="41" spans="2:6" ht="15" customHeight="1">
      <c r="B41" s="13" t="s">
        <v>1937</v>
      </c>
      <c r="C41" s="14">
        <v>9</v>
      </c>
      <c r="D41" s="14">
        <v>21</v>
      </c>
      <c r="E41" s="14">
        <v>489</v>
      </c>
      <c r="F41" s="63">
        <v>54.3</v>
      </c>
    </row>
    <row r="42" spans="2:6" ht="12" customHeight="1">
      <c r="B42" s="13" t="s">
        <v>1938</v>
      </c>
      <c r="C42" s="14">
        <v>1</v>
      </c>
      <c r="D42" s="14">
        <v>3</v>
      </c>
      <c r="E42" s="14">
        <v>65</v>
      </c>
      <c r="F42" s="63">
        <v>65</v>
      </c>
    </row>
    <row r="43" spans="1:6" ht="18" customHeight="1">
      <c r="A43" s="10" t="s">
        <v>2</v>
      </c>
      <c r="B43" s="13" t="s">
        <v>1935</v>
      </c>
      <c r="C43" s="14">
        <v>2</v>
      </c>
      <c r="D43" s="14">
        <v>12</v>
      </c>
      <c r="E43" s="14">
        <v>227</v>
      </c>
      <c r="F43" s="63">
        <v>113.5</v>
      </c>
    </row>
    <row r="44" spans="2:6" ht="12" customHeight="1">
      <c r="B44" s="13" t="s">
        <v>1938</v>
      </c>
      <c r="C44" s="14">
        <v>2</v>
      </c>
      <c r="D44" s="14">
        <v>12</v>
      </c>
      <c r="E44" s="14">
        <v>227</v>
      </c>
      <c r="F44" s="63">
        <v>113.5</v>
      </c>
    </row>
    <row r="45" spans="1:6" ht="18" customHeight="1">
      <c r="A45" s="10" t="s">
        <v>3</v>
      </c>
      <c r="B45" s="13" t="s">
        <v>1935</v>
      </c>
      <c r="C45" s="14">
        <v>117</v>
      </c>
      <c r="D45" s="14">
        <v>382</v>
      </c>
      <c r="E45" s="14">
        <v>7571</v>
      </c>
      <c r="F45" s="63">
        <v>64.7</v>
      </c>
    </row>
    <row r="46" spans="2:6" ht="12" customHeight="1">
      <c r="B46" s="13" t="s">
        <v>1937</v>
      </c>
      <c r="C46" s="14">
        <v>104</v>
      </c>
      <c r="D46" s="14">
        <v>324</v>
      </c>
      <c r="E46" s="14">
        <v>6351</v>
      </c>
      <c r="F46" s="63">
        <v>61.1</v>
      </c>
    </row>
    <row r="47" spans="2:6" ht="12" customHeight="1">
      <c r="B47" s="13" t="s">
        <v>1938</v>
      </c>
      <c r="C47" s="14">
        <v>13</v>
      </c>
      <c r="D47" s="14">
        <v>58</v>
      </c>
      <c r="E47" s="14">
        <v>1220</v>
      </c>
      <c r="F47" s="63">
        <v>93.8</v>
      </c>
    </row>
    <row r="48" spans="1:6" ht="18" customHeight="1">
      <c r="A48" s="10" t="s">
        <v>4</v>
      </c>
      <c r="B48" s="13" t="s">
        <v>1935</v>
      </c>
      <c r="C48" s="14">
        <v>79</v>
      </c>
      <c r="D48" s="14">
        <v>304</v>
      </c>
      <c r="E48" s="14">
        <v>6372</v>
      </c>
      <c r="F48" s="63">
        <v>80.7</v>
      </c>
    </row>
    <row r="49" spans="2:6" ht="12" customHeight="1">
      <c r="B49" s="13" t="s">
        <v>1937</v>
      </c>
      <c r="C49" s="14">
        <v>74</v>
      </c>
      <c r="D49" s="14">
        <v>277</v>
      </c>
      <c r="E49" s="14">
        <v>5696</v>
      </c>
      <c r="F49" s="63">
        <v>77</v>
      </c>
    </row>
    <row r="50" spans="2:6" ht="12" customHeight="1">
      <c r="B50" s="13" t="s">
        <v>1938</v>
      </c>
      <c r="C50" s="14">
        <v>5</v>
      </c>
      <c r="D50" s="14">
        <v>27</v>
      </c>
      <c r="E50" s="14">
        <v>676</v>
      </c>
      <c r="F50" s="63">
        <v>135.2</v>
      </c>
    </row>
    <row r="51" spans="1:6" ht="18" customHeight="1">
      <c r="A51" s="10" t="s">
        <v>2277</v>
      </c>
      <c r="B51" s="13" t="s">
        <v>1935</v>
      </c>
      <c r="C51" s="14">
        <v>8</v>
      </c>
      <c r="D51" s="14">
        <v>52</v>
      </c>
      <c r="E51" s="14">
        <v>1174</v>
      </c>
      <c r="F51" s="63">
        <v>146.8</v>
      </c>
    </row>
    <row r="52" spans="2:6" ht="12" customHeight="1">
      <c r="B52" s="13" t="s">
        <v>1937</v>
      </c>
      <c r="C52" s="14">
        <v>2</v>
      </c>
      <c r="D52" s="14">
        <v>13</v>
      </c>
      <c r="E52" s="14">
        <v>297</v>
      </c>
      <c r="F52" s="63">
        <v>148.5</v>
      </c>
    </row>
    <row r="53" spans="2:6" ht="12" customHeight="1">
      <c r="B53" s="13" t="s">
        <v>1938</v>
      </c>
      <c r="C53" s="14">
        <v>6</v>
      </c>
      <c r="D53" s="14">
        <v>39</v>
      </c>
      <c r="E53" s="14">
        <v>877</v>
      </c>
      <c r="F53" s="63">
        <v>146.2</v>
      </c>
    </row>
  </sheetData>
  <mergeCells count="4">
    <mergeCell ref="C5:C9"/>
    <mergeCell ref="D5:D9"/>
    <mergeCell ref="E7:E9"/>
    <mergeCell ref="F7:F9"/>
  </mergeCells>
  <printOptions/>
  <pageMargins left="0.7874015748031497" right="0.984251968503937" top="0.7874015748031497" bottom="0.7874015748031497" header="0" footer="0"/>
  <pageSetup horizontalDpi="120" verticalDpi="120" orientation="portrait" paperSize="9" scale="95" r:id="rId1"/>
</worksheet>
</file>

<file path=xl/worksheets/sheet54.xml><?xml version="1.0" encoding="utf-8"?>
<worksheet xmlns="http://schemas.openxmlformats.org/spreadsheetml/2006/main" xmlns:r="http://schemas.openxmlformats.org/officeDocument/2006/relationships">
  <dimension ref="A3:F60"/>
  <sheetViews>
    <sheetView showGridLines="0" workbookViewId="0" topLeftCell="A1">
      <selection activeCell="A4" sqref="A4"/>
    </sheetView>
  </sheetViews>
  <sheetFormatPr defaultColWidth="9.140625" defaultRowHeight="12.75"/>
  <cols>
    <col min="1" max="1" width="22.57421875" style="10" customWidth="1"/>
    <col min="2" max="2" width="2.140625" style="10" customWidth="1"/>
    <col min="3" max="3" width="11.140625" style="10" customWidth="1"/>
    <col min="4" max="4" width="10.7109375" style="10" customWidth="1"/>
    <col min="5" max="5" width="14.7109375" style="10" customWidth="1"/>
    <col min="6" max="6" width="19.8515625" style="63" customWidth="1"/>
    <col min="7" max="11" width="9.28125" style="10" customWidth="1"/>
    <col min="12" max="16384" width="9.140625" style="10" customWidth="1"/>
  </cols>
  <sheetData>
    <row r="1" ht="12.75" customHeight="1"/>
    <row r="2" ht="15" customHeight="1"/>
    <row r="3" ht="15" customHeight="1">
      <c r="A3" s="10" t="s">
        <v>409</v>
      </c>
    </row>
    <row r="4" ht="18" customHeight="1">
      <c r="A4" s="10" t="s">
        <v>240</v>
      </c>
    </row>
    <row r="5" spans="1:6" ht="15" customHeight="1">
      <c r="A5" s="22" t="s">
        <v>1926</v>
      </c>
      <c r="B5" s="18"/>
      <c r="C5" s="505" t="s">
        <v>505</v>
      </c>
      <c r="D5" s="505" t="s">
        <v>898</v>
      </c>
      <c r="E5" s="22" t="s">
        <v>1126</v>
      </c>
      <c r="F5" s="64"/>
    </row>
    <row r="6" spans="1:6" ht="15.75" customHeight="1">
      <c r="A6" s="23" t="s">
        <v>1927</v>
      </c>
      <c r="B6" s="13"/>
      <c r="C6" s="506"/>
      <c r="D6" s="506"/>
      <c r="E6" s="58" t="s">
        <v>882</v>
      </c>
      <c r="F6" s="65"/>
    </row>
    <row r="7" spans="1:6" ht="17.25" customHeight="1">
      <c r="A7" s="23" t="s">
        <v>494</v>
      </c>
      <c r="B7" s="13"/>
      <c r="C7" s="506"/>
      <c r="D7" s="506"/>
      <c r="E7" s="505" t="s">
        <v>1758</v>
      </c>
      <c r="F7" s="571" t="s">
        <v>899</v>
      </c>
    </row>
    <row r="8" spans="1:6" ht="12" customHeight="1">
      <c r="A8" s="23" t="s">
        <v>495</v>
      </c>
      <c r="B8" s="13"/>
      <c r="C8" s="506"/>
      <c r="D8" s="506"/>
      <c r="E8" s="506"/>
      <c r="F8" s="572"/>
    </row>
    <row r="9" spans="1:6" ht="15" customHeight="1">
      <c r="A9" s="11" t="s">
        <v>496</v>
      </c>
      <c r="B9" s="19"/>
      <c r="C9" s="507"/>
      <c r="D9" s="507"/>
      <c r="E9" s="507"/>
      <c r="F9" s="573"/>
    </row>
    <row r="10" spans="1:6" ht="18" customHeight="1">
      <c r="A10" s="10" t="s">
        <v>780</v>
      </c>
      <c r="B10" s="18" t="s">
        <v>1935</v>
      </c>
      <c r="C10" s="20">
        <v>62055</v>
      </c>
      <c r="D10" s="20">
        <v>181071</v>
      </c>
      <c r="E10" s="20">
        <v>3925990</v>
      </c>
      <c r="F10" s="63">
        <v>63.3</v>
      </c>
    </row>
    <row r="11" spans="1:6" ht="12" customHeight="1">
      <c r="A11" s="10" t="s">
        <v>1936</v>
      </c>
      <c r="B11" s="13" t="s">
        <v>1937</v>
      </c>
      <c r="C11" s="14">
        <v>58542</v>
      </c>
      <c r="D11" s="14">
        <v>168569</v>
      </c>
      <c r="E11" s="14">
        <v>3647156</v>
      </c>
      <c r="F11" s="63">
        <v>62.3</v>
      </c>
    </row>
    <row r="12" spans="2:6" ht="12" customHeight="1">
      <c r="B12" s="13" t="s">
        <v>1938</v>
      </c>
      <c r="C12" s="14">
        <v>3513</v>
      </c>
      <c r="D12" s="14">
        <v>12502</v>
      </c>
      <c r="E12" s="14">
        <v>278834</v>
      </c>
      <c r="F12" s="63">
        <v>79.4</v>
      </c>
    </row>
    <row r="13" spans="1:6" ht="15" customHeight="1">
      <c r="A13" s="10" t="s">
        <v>676</v>
      </c>
      <c r="B13" s="13" t="s">
        <v>1935</v>
      </c>
      <c r="C13" s="14">
        <v>5282</v>
      </c>
      <c r="D13" s="14">
        <v>15259</v>
      </c>
      <c r="E13" s="14">
        <v>317755</v>
      </c>
      <c r="F13" s="63">
        <v>60.2</v>
      </c>
    </row>
    <row r="14" spans="2:6" ht="10.5" customHeight="1">
      <c r="B14" s="13" t="s">
        <v>1937</v>
      </c>
      <c r="C14" s="14">
        <v>4915</v>
      </c>
      <c r="D14" s="14">
        <v>13850</v>
      </c>
      <c r="E14" s="14">
        <v>283528</v>
      </c>
      <c r="F14" s="63">
        <v>57.7</v>
      </c>
    </row>
    <row r="15" spans="2:6" ht="10.5" customHeight="1">
      <c r="B15" s="13" t="s">
        <v>1938</v>
      </c>
      <c r="C15" s="14">
        <v>367</v>
      </c>
      <c r="D15" s="14">
        <v>1409</v>
      </c>
      <c r="E15" s="14">
        <v>34227</v>
      </c>
      <c r="F15" s="63">
        <v>93.3</v>
      </c>
    </row>
    <row r="16" spans="1:6" ht="15" customHeight="1">
      <c r="A16" s="10" t="s">
        <v>677</v>
      </c>
      <c r="B16" s="13" t="s">
        <v>1935</v>
      </c>
      <c r="C16" s="14">
        <v>2250</v>
      </c>
      <c r="D16" s="14">
        <v>6757</v>
      </c>
      <c r="E16" s="14">
        <v>120673</v>
      </c>
      <c r="F16" s="63">
        <v>53.6</v>
      </c>
    </row>
    <row r="17" spans="2:6" ht="10.5" customHeight="1">
      <c r="B17" s="13" t="s">
        <v>1937</v>
      </c>
      <c r="C17" s="14">
        <v>2135</v>
      </c>
      <c r="D17" s="14">
        <v>6377</v>
      </c>
      <c r="E17" s="14">
        <v>112741</v>
      </c>
      <c r="F17" s="63">
        <v>52.8</v>
      </c>
    </row>
    <row r="18" spans="2:6" ht="10.5" customHeight="1">
      <c r="B18" s="13" t="s">
        <v>1938</v>
      </c>
      <c r="C18" s="14">
        <v>115</v>
      </c>
      <c r="D18" s="14">
        <v>380</v>
      </c>
      <c r="E18" s="14">
        <v>7932</v>
      </c>
      <c r="F18" s="63">
        <v>69</v>
      </c>
    </row>
    <row r="19" spans="1:6" ht="15" customHeight="1">
      <c r="A19" s="10" t="s">
        <v>678</v>
      </c>
      <c r="B19" s="13" t="s">
        <v>1935</v>
      </c>
      <c r="C19" s="14">
        <v>1694</v>
      </c>
      <c r="D19" s="14">
        <v>5423</v>
      </c>
      <c r="E19" s="14">
        <v>95568</v>
      </c>
      <c r="F19" s="63">
        <v>56.4</v>
      </c>
    </row>
    <row r="20" spans="2:6" ht="10.5" customHeight="1">
      <c r="B20" s="13" t="s">
        <v>1937</v>
      </c>
      <c r="C20" s="14">
        <v>1630</v>
      </c>
      <c r="D20" s="14">
        <v>5207</v>
      </c>
      <c r="E20" s="14">
        <v>91901</v>
      </c>
      <c r="F20" s="63">
        <v>56.4</v>
      </c>
    </row>
    <row r="21" spans="2:6" ht="10.5" customHeight="1">
      <c r="B21" s="13" t="s">
        <v>1938</v>
      </c>
      <c r="C21" s="14">
        <v>64</v>
      </c>
      <c r="D21" s="14">
        <v>216</v>
      </c>
      <c r="E21" s="14">
        <v>3667</v>
      </c>
      <c r="F21" s="63">
        <v>57.3</v>
      </c>
    </row>
    <row r="22" spans="1:6" ht="15" customHeight="1">
      <c r="A22" s="10" t="s">
        <v>679</v>
      </c>
      <c r="B22" s="13" t="s">
        <v>1935</v>
      </c>
      <c r="C22" s="14">
        <v>1245</v>
      </c>
      <c r="D22" s="14">
        <v>3707</v>
      </c>
      <c r="E22" s="14">
        <v>79801</v>
      </c>
      <c r="F22" s="63">
        <v>64.1</v>
      </c>
    </row>
    <row r="23" spans="2:6" ht="10.5" customHeight="1">
      <c r="B23" s="13" t="s">
        <v>1937</v>
      </c>
      <c r="C23" s="14">
        <v>1184</v>
      </c>
      <c r="D23" s="14">
        <v>3487</v>
      </c>
      <c r="E23" s="14">
        <v>73991</v>
      </c>
      <c r="F23" s="63">
        <v>62.5</v>
      </c>
    </row>
    <row r="24" spans="2:6" ht="10.5" customHeight="1">
      <c r="B24" s="13" t="s">
        <v>1938</v>
      </c>
      <c r="C24" s="14">
        <v>61</v>
      </c>
      <c r="D24" s="14">
        <v>220</v>
      </c>
      <c r="E24" s="14">
        <v>5810</v>
      </c>
      <c r="F24" s="63">
        <v>95.2</v>
      </c>
    </row>
    <row r="25" spans="1:6" ht="15" customHeight="1">
      <c r="A25" s="10" t="s">
        <v>680</v>
      </c>
      <c r="B25" s="13" t="s">
        <v>1935</v>
      </c>
      <c r="C25" s="14">
        <v>1666</v>
      </c>
      <c r="D25" s="14">
        <v>5023</v>
      </c>
      <c r="E25" s="14">
        <v>103751</v>
      </c>
      <c r="F25" s="63">
        <v>62.3</v>
      </c>
    </row>
    <row r="26" spans="2:6" ht="10.5" customHeight="1">
      <c r="B26" s="13" t="s">
        <v>1937</v>
      </c>
      <c r="C26" s="14">
        <v>1650</v>
      </c>
      <c r="D26" s="14">
        <v>4935</v>
      </c>
      <c r="E26" s="14">
        <v>101450</v>
      </c>
      <c r="F26" s="63">
        <v>61.5</v>
      </c>
    </row>
    <row r="27" spans="2:6" ht="10.5" customHeight="1">
      <c r="B27" s="13" t="s">
        <v>1938</v>
      </c>
      <c r="C27" s="14">
        <v>16</v>
      </c>
      <c r="D27" s="14">
        <v>88</v>
      </c>
      <c r="E27" s="14">
        <v>2301</v>
      </c>
      <c r="F27" s="63">
        <v>143.8</v>
      </c>
    </row>
    <row r="28" spans="1:6" ht="15" customHeight="1">
      <c r="A28" s="10" t="s">
        <v>681</v>
      </c>
      <c r="B28" s="13" t="s">
        <v>1935</v>
      </c>
      <c r="C28" s="14">
        <v>5177</v>
      </c>
      <c r="D28" s="14">
        <v>15648</v>
      </c>
      <c r="E28" s="14">
        <v>328705</v>
      </c>
      <c r="F28" s="63">
        <v>63.5</v>
      </c>
    </row>
    <row r="29" spans="2:6" ht="10.5" customHeight="1">
      <c r="B29" s="13" t="s">
        <v>1937</v>
      </c>
      <c r="C29" s="14">
        <v>5003</v>
      </c>
      <c r="D29" s="14">
        <v>14652</v>
      </c>
      <c r="E29" s="14">
        <v>305352</v>
      </c>
      <c r="F29" s="63">
        <v>61</v>
      </c>
    </row>
    <row r="30" spans="2:6" ht="10.5" customHeight="1">
      <c r="B30" s="13" t="s">
        <v>1938</v>
      </c>
      <c r="C30" s="14">
        <v>174</v>
      </c>
      <c r="D30" s="14">
        <v>996</v>
      </c>
      <c r="E30" s="14">
        <v>23353</v>
      </c>
      <c r="F30" s="63">
        <v>134.2</v>
      </c>
    </row>
    <row r="31" spans="1:6" ht="15" customHeight="1">
      <c r="A31" s="10" t="s">
        <v>682</v>
      </c>
      <c r="B31" s="13" t="s">
        <v>1935</v>
      </c>
      <c r="C31" s="14">
        <v>18521</v>
      </c>
      <c r="D31" s="14">
        <v>52053</v>
      </c>
      <c r="E31" s="14">
        <v>1283679</v>
      </c>
      <c r="F31" s="63">
        <v>69.3</v>
      </c>
    </row>
    <row r="32" spans="2:6" ht="10.5" customHeight="1">
      <c r="B32" s="13" t="s">
        <v>1937</v>
      </c>
      <c r="C32" s="14">
        <v>17798</v>
      </c>
      <c r="D32" s="14">
        <v>49158</v>
      </c>
      <c r="E32" s="14">
        <v>1215696</v>
      </c>
      <c r="F32" s="63">
        <v>68.3</v>
      </c>
    </row>
    <row r="33" spans="2:6" ht="10.5" customHeight="1">
      <c r="B33" s="13" t="s">
        <v>1938</v>
      </c>
      <c r="C33" s="14">
        <v>723</v>
      </c>
      <c r="D33" s="14">
        <v>2895</v>
      </c>
      <c r="E33" s="14">
        <v>67983</v>
      </c>
      <c r="F33" s="63">
        <v>94</v>
      </c>
    </row>
    <row r="34" spans="1:6" ht="15" customHeight="1">
      <c r="A34" s="10" t="s">
        <v>683</v>
      </c>
      <c r="B34" s="13" t="s">
        <v>1935</v>
      </c>
      <c r="C34" s="14">
        <v>145</v>
      </c>
      <c r="D34" s="14">
        <v>314</v>
      </c>
      <c r="E34" s="14">
        <v>7531</v>
      </c>
      <c r="F34" s="63">
        <v>51.9</v>
      </c>
    </row>
    <row r="35" spans="2:6" ht="10.5" customHeight="1">
      <c r="B35" s="13" t="s">
        <v>1937</v>
      </c>
      <c r="C35" s="14">
        <v>105</v>
      </c>
      <c r="D35" s="14">
        <v>201</v>
      </c>
      <c r="E35" s="14">
        <v>4632</v>
      </c>
      <c r="F35" s="63">
        <v>44.1</v>
      </c>
    </row>
    <row r="36" spans="2:6" ht="10.5" customHeight="1">
      <c r="B36" s="13" t="s">
        <v>1938</v>
      </c>
      <c r="C36" s="14">
        <v>40</v>
      </c>
      <c r="D36" s="14">
        <v>113</v>
      </c>
      <c r="E36" s="14">
        <v>2899</v>
      </c>
      <c r="F36" s="63">
        <v>72.5</v>
      </c>
    </row>
    <row r="37" spans="1:6" ht="15" customHeight="1">
      <c r="A37" s="10" t="s">
        <v>684</v>
      </c>
      <c r="B37" s="13" t="s">
        <v>1935</v>
      </c>
      <c r="C37" s="14">
        <v>766</v>
      </c>
      <c r="D37" s="14">
        <v>2565</v>
      </c>
      <c r="E37" s="14">
        <v>44096</v>
      </c>
      <c r="F37" s="63">
        <v>57.6</v>
      </c>
    </row>
    <row r="38" spans="2:6" ht="10.5" customHeight="1">
      <c r="B38" s="13" t="s">
        <v>1937</v>
      </c>
      <c r="C38" s="14">
        <v>757</v>
      </c>
      <c r="D38" s="14">
        <v>2511</v>
      </c>
      <c r="E38" s="14">
        <v>42799</v>
      </c>
      <c r="F38" s="63">
        <v>56.5</v>
      </c>
    </row>
    <row r="39" spans="2:6" ht="10.5" customHeight="1">
      <c r="B39" s="13" t="s">
        <v>1938</v>
      </c>
      <c r="C39" s="14">
        <v>9</v>
      </c>
      <c r="D39" s="14">
        <v>54</v>
      </c>
      <c r="E39" s="14">
        <v>1297</v>
      </c>
      <c r="F39" s="63">
        <v>144.1</v>
      </c>
    </row>
    <row r="40" spans="1:6" ht="15" customHeight="1">
      <c r="A40" s="10" t="s">
        <v>0</v>
      </c>
      <c r="B40" s="13" t="s">
        <v>1935</v>
      </c>
      <c r="C40" s="14">
        <v>2043</v>
      </c>
      <c r="D40" s="14">
        <v>6031</v>
      </c>
      <c r="E40" s="14">
        <v>112492</v>
      </c>
      <c r="F40" s="63">
        <v>55.1</v>
      </c>
    </row>
    <row r="41" spans="2:6" ht="10.5" customHeight="1">
      <c r="B41" s="13" t="s">
        <v>1937</v>
      </c>
      <c r="C41" s="14">
        <v>1988</v>
      </c>
      <c r="D41" s="14">
        <v>5837</v>
      </c>
      <c r="E41" s="14">
        <v>108923</v>
      </c>
      <c r="F41" s="63">
        <v>54.8</v>
      </c>
    </row>
    <row r="42" spans="2:6" ht="10.5" customHeight="1">
      <c r="B42" s="13" t="s">
        <v>1938</v>
      </c>
      <c r="C42" s="14">
        <v>55</v>
      </c>
      <c r="D42" s="14">
        <v>194</v>
      </c>
      <c r="E42" s="14">
        <v>3569</v>
      </c>
      <c r="F42" s="63">
        <v>64.9</v>
      </c>
    </row>
    <row r="43" spans="1:6" ht="15" customHeight="1">
      <c r="A43" s="10" t="s">
        <v>1</v>
      </c>
      <c r="B43" s="13" t="s">
        <v>1935</v>
      </c>
      <c r="C43" s="14">
        <v>6662</v>
      </c>
      <c r="D43" s="14">
        <v>18790</v>
      </c>
      <c r="E43" s="14">
        <v>398648</v>
      </c>
      <c r="F43" s="63">
        <v>59.8</v>
      </c>
    </row>
    <row r="44" spans="2:6" ht="10.5" customHeight="1">
      <c r="B44" s="13" t="s">
        <v>1937</v>
      </c>
      <c r="C44" s="14">
        <v>6320</v>
      </c>
      <c r="D44" s="14">
        <v>17732</v>
      </c>
      <c r="E44" s="14">
        <v>377198</v>
      </c>
      <c r="F44" s="63">
        <v>59.7</v>
      </c>
    </row>
    <row r="45" spans="2:6" ht="10.5" customHeight="1">
      <c r="B45" s="13" t="s">
        <v>1938</v>
      </c>
      <c r="C45" s="14">
        <v>342</v>
      </c>
      <c r="D45" s="14">
        <v>1058</v>
      </c>
      <c r="E45" s="14">
        <v>21450</v>
      </c>
      <c r="F45" s="63">
        <v>62.7</v>
      </c>
    </row>
    <row r="46" spans="1:6" ht="15" customHeight="1">
      <c r="A46" s="10" t="s">
        <v>1004</v>
      </c>
      <c r="B46" s="13" t="s">
        <v>1935</v>
      </c>
      <c r="C46" s="14">
        <v>2853</v>
      </c>
      <c r="D46" s="14">
        <v>8744</v>
      </c>
      <c r="E46" s="14">
        <v>188885</v>
      </c>
      <c r="F46" s="63">
        <v>66.2</v>
      </c>
    </row>
    <row r="47" spans="2:6" ht="10.5" customHeight="1">
      <c r="B47" s="13" t="s">
        <v>1937</v>
      </c>
      <c r="C47" s="14">
        <v>2808</v>
      </c>
      <c r="D47" s="14">
        <v>8577</v>
      </c>
      <c r="E47" s="14">
        <v>185519</v>
      </c>
      <c r="F47" s="63">
        <v>66.1</v>
      </c>
    </row>
    <row r="48" spans="2:6" ht="10.5" customHeight="1">
      <c r="B48" s="13" t="s">
        <v>1938</v>
      </c>
      <c r="C48" s="14">
        <v>45</v>
      </c>
      <c r="D48" s="14">
        <v>167</v>
      </c>
      <c r="E48" s="14">
        <v>3366</v>
      </c>
      <c r="F48" s="63">
        <v>74.8</v>
      </c>
    </row>
    <row r="49" spans="1:6" ht="15" customHeight="1">
      <c r="A49" s="10" t="s">
        <v>2</v>
      </c>
      <c r="B49" s="13" t="s">
        <v>1935</v>
      </c>
      <c r="C49" s="14">
        <v>489</v>
      </c>
      <c r="D49" s="14">
        <v>1555</v>
      </c>
      <c r="E49" s="14">
        <v>31548</v>
      </c>
      <c r="F49" s="63">
        <v>64.5</v>
      </c>
    </row>
    <row r="50" spans="2:6" ht="10.5" customHeight="1">
      <c r="B50" s="13" t="s">
        <v>1937</v>
      </c>
      <c r="C50" s="14">
        <v>487</v>
      </c>
      <c r="D50" s="14">
        <v>1543</v>
      </c>
      <c r="E50" s="14">
        <v>31321</v>
      </c>
      <c r="F50" s="63">
        <v>64.3</v>
      </c>
    </row>
    <row r="51" spans="2:6" ht="10.5" customHeight="1">
      <c r="B51" s="13" t="s">
        <v>1938</v>
      </c>
      <c r="C51" s="14">
        <v>2</v>
      </c>
      <c r="D51" s="14">
        <v>12</v>
      </c>
      <c r="E51" s="14">
        <v>227</v>
      </c>
      <c r="F51" s="63">
        <v>113.5</v>
      </c>
    </row>
    <row r="52" spans="1:6" ht="15" customHeight="1">
      <c r="A52" s="10" t="s">
        <v>3</v>
      </c>
      <c r="B52" s="13" t="s">
        <v>1935</v>
      </c>
      <c r="C52" s="14">
        <v>3198</v>
      </c>
      <c r="D52" s="14">
        <v>9779</v>
      </c>
      <c r="E52" s="14">
        <v>171907</v>
      </c>
      <c r="F52" s="63">
        <v>53.8</v>
      </c>
    </row>
    <row r="53" spans="2:6" ht="10.5" customHeight="1">
      <c r="B53" s="13" t="s">
        <v>1937</v>
      </c>
      <c r="C53" s="14">
        <v>3101</v>
      </c>
      <c r="D53" s="14">
        <v>9444</v>
      </c>
      <c r="E53" s="14">
        <v>166430</v>
      </c>
      <c r="F53" s="63">
        <v>53.7</v>
      </c>
    </row>
    <row r="54" spans="2:6" ht="10.5" customHeight="1">
      <c r="B54" s="13" t="s">
        <v>1938</v>
      </c>
      <c r="C54" s="14">
        <v>97</v>
      </c>
      <c r="D54" s="14">
        <v>335</v>
      </c>
      <c r="E54" s="14">
        <v>5477</v>
      </c>
      <c r="F54" s="63">
        <v>56.5</v>
      </c>
    </row>
    <row r="55" spans="1:6" ht="15" customHeight="1">
      <c r="A55" s="10" t="s">
        <v>4</v>
      </c>
      <c r="B55" s="13" t="s">
        <v>1935</v>
      </c>
      <c r="C55" s="14">
        <v>5958</v>
      </c>
      <c r="D55" s="14">
        <v>17687</v>
      </c>
      <c r="E55" s="14">
        <v>378513</v>
      </c>
      <c r="F55" s="63">
        <v>63.5</v>
      </c>
    </row>
    <row r="56" spans="2:6" ht="10.5" customHeight="1">
      <c r="B56" s="13" t="s">
        <v>1937</v>
      </c>
      <c r="C56" s="14">
        <v>5128</v>
      </c>
      <c r="D56" s="14">
        <v>14859</v>
      </c>
      <c r="E56" s="14">
        <v>323571</v>
      </c>
      <c r="F56" s="63">
        <v>63.1</v>
      </c>
    </row>
    <row r="57" spans="2:6" ht="10.5" customHeight="1">
      <c r="B57" s="13" t="s">
        <v>1938</v>
      </c>
      <c r="C57" s="14">
        <v>830</v>
      </c>
      <c r="D57" s="14">
        <v>2828</v>
      </c>
      <c r="E57" s="14">
        <v>54942</v>
      </c>
      <c r="F57" s="63">
        <v>66.2</v>
      </c>
    </row>
    <row r="58" spans="1:6" ht="15" customHeight="1">
      <c r="A58" s="10" t="s">
        <v>2277</v>
      </c>
      <c r="B58" s="13" t="s">
        <v>1935</v>
      </c>
      <c r="C58" s="14">
        <v>4106</v>
      </c>
      <c r="D58" s="14">
        <v>11736</v>
      </c>
      <c r="E58" s="14">
        <v>262438</v>
      </c>
      <c r="F58" s="63">
        <v>63.9</v>
      </c>
    </row>
    <row r="59" spans="2:6" ht="10.5" customHeight="1">
      <c r="B59" s="13" t="s">
        <v>1937</v>
      </c>
      <c r="C59" s="14">
        <v>3533</v>
      </c>
      <c r="D59" s="14">
        <v>10199</v>
      </c>
      <c r="E59" s="14">
        <v>222104</v>
      </c>
      <c r="F59" s="63">
        <v>62.9</v>
      </c>
    </row>
    <row r="60" spans="2:6" ht="10.5" customHeight="1">
      <c r="B60" s="13" t="s">
        <v>1938</v>
      </c>
      <c r="C60" s="14">
        <v>573</v>
      </c>
      <c r="D60" s="14">
        <v>1537</v>
      </c>
      <c r="E60" s="14">
        <v>40334</v>
      </c>
      <c r="F60" s="63">
        <v>70.4</v>
      </c>
    </row>
  </sheetData>
  <mergeCells count="4">
    <mergeCell ref="C5:C9"/>
    <mergeCell ref="D5:D9"/>
    <mergeCell ref="E7:E9"/>
    <mergeCell ref="F7:F9"/>
  </mergeCells>
  <printOptions/>
  <pageMargins left="0.7874015748031497" right="0.984251968503937" top="0.7874015748031497" bottom="0.7874015748031497" header="0" footer="0"/>
  <pageSetup horizontalDpi="120" verticalDpi="120" orientation="portrait" paperSize="9" r:id="rId1"/>
</worksheet>
</file>

<file path=xl/worksheets/sheet55.xml><?xml version="1.0" encoding="utf-8"?>
<worksheet xmlns="http://schemas.openxmlformats.org/spreadsheetml/2006/main" xmlns:r="http://schemas.openxmlformats.org/officeDocument/2006/relationships">
  <dimension ref="A3:K62"/>
  <sheetViews>
    <sheetView showGridLines="0" workbookViewId="0" topLeftCell="A1">
      <selection activeCell="A4" sqref="A4"/>
    </sheetView>
  </sheetViews>
  <sheetFormatPr defaultColWidth="9.140625" defaultRowHeight="12.75"/>
  <cols>
    <col min="1" max="1" width="20.7109375" style="10" customWidth="1"/>
    <col min="2" max="2" width="2.57421875" style="10" customWidth="1"/>
    <col min="3" max="3" width="8.57421875" style="10" customWidth="1"/>
    <col min="4" max="5" width="6.28125" style="10" customWidth="1"/>
    <col min="6" max="6" width="6.57421875" style="10" customWidth="1"/>
    <col min="7" max="7" width="6.8515625" style="10" customWidth="1"/>
    <col min="8" max="8" width="6.57421875" style="10" customWidth="1"/>
    <col min="9" max="9" width="6.140625" style="10" customWidth="1"/>
    <col min="10" max="10" width="7.7109375" style="10" customWidth="1"/>
    <col min="11" max="11" width="10.28125" style="10" customWidth="1"/>
    <col min="13" max="16384" width="9.140625" style="10" customWidth="1"/>
  </cols>
  <sheetData>
    <row r="2" ht="10.5" customHeight="1"/>
    <row r="3" ht="18.75" customHeight="1">
      <c r="A3" s="10" t="s">
        <v>410</v>
      </c>
    </row>
    <row r="4" ht="15" customHeight="1">
      <c r="A4" s="10" t="s">
        <v>241</v>
      </c>
    </row>
    <row r="5" ht="17.25" customHeight="1">
      <c r="A5" s="10" t="s">
        <v>1274</v>
      </c>
    </row>
    <row r="6" spans="1:11" ht="15.75" customHeight="1">
      <c r="A6" s="11" t="s">
        <v>1275</v>
      </c>
      <c r="B6" s="11"/>
      <c r="C6" s="11"/>
      <c r="D6" s="11"/>
      <c r="E6" s="11"/>
      <c r="F6" s="11"/>
      <c r="G6" s="11"/>
      <c r="H6" s="11"/>
      <c r="I6" s="11"/>
      <c r="J6" s="11"/>
      <c r="K6" s="11"/>
    </row>
    <row r="7" spans="1:11" ht="13.5" customHeight="1">
      <c r="A7" s="22" t="s">
        <v>1926</v>
      </c>
      <c r="B7" s="18"/>
      <c r="C7" s="505" t="s">
        <v>870</v>
      </c>
      <c r="D7" s="576" t="s">
        <v>1276</v>
      </c>
      <c r="E7" s="577"/>
      <c r="F7" s="577"/>
      <c r="G7" s="577"/>
      <c r="H7" s="577"/>
      <c r="I7" s="577"/>
      <c r="J7" s="577"/>
      <c r="K7" s="577"/>
    </row>
    <row r="8" spans="1:11" ht="13.5" customHeight="1">
      <c r="A8" s="23" t="s">
        <v>1927</v>
      </c>
      <c r="B8" s="13"/>
      <c r="C8" s="506"/>
      <c r="D8" s="574" t="s">
        <v>1277</v>
      </c>
      <c r="E8" s="575"/>
      <c r="F8" s="575"/>
      <c r="G8" s="575"/>
      <c r="H8" s="575"/>
      <c r="I8" s="575"/>
      <c r="J8" s="575"/>
      <c r="K8" s="575"/>
    </row>
    <row r="9" spans="1:11" ht="11.25" customHeight="1">
      <c r="A9" s="23" t="s">
        <v>494</v>
      </c>
      <c r="B9" s="13"/>
      <c r="C9" s="506"/>
      <c r="D9" s="556">
        <v>1</v>
      </c>
      <c r="E9" s="556">
        <v>2</v>
      </c>
      <c r="F9" s="556">
        <v>3</v>
      </c>
      <c r="G9" s="556">
        <v>4</v>
      </c>
      <c r="H9" s="556">
        <v>5</v>
      </c>
      <c r="I9" s="556">
        <v>6</v>
      </c>
      <c r="J9" s="556">
        <v>7</v>
      </c>
      <c r="K9" s="578" t="s">
        <v>900</v>
      </c>
    </row>
    <row r="10" spans="1:11" ht="15" customHeight="1">
      <c r="A10" s="23" t="s">
        <v>495</v>
      </c>
      <c r="B10" s="13"/>
      <c r="C10" s="506"/>
      <c r="D10" s="557"/>
      <c r="E10" s="557"/>
      <c r="F10" s="557"/>
      <c r="G10" s="557"/>
      <c r="H10" s="557"/>
      <c r="I10" s="557"/>
      <c r="J10" s="557"/>
      <c r="K10" s="579"/>
    </row>
    <row r="11" spans="1:11" ht="21" customHeight="1">
      <c r="A11" s="11" t="s">
        <v>496</v>
      </c>
      <c r="B11" s="19"/>
      <c r="C11" s="507"/>
      <c r="D11" s="558"/>
      <c r="E11" s="558"/>
      <c r="F11" s="558"/>
      <c r="G11" s="558"/>
      <c r="H11" s="558"/>
      <c r="I11" s="558"/>
      <c r="J11" s="558"/>
      <c r="K11" s="580"/>
    </row>
    <row r="12" spans="1:11" ht="15" customHeight="1">
      <c r="A12" s="10" t="s">
        <v>780</v>
      </c>
      <c r="B12" s="13" t="s">
        <v>1935</v>
      </c>
      <c r="C12" s="14">
        <v>62055</v>
      </c>
      <c r="D12" s="14">
        <v>4303</v>
      </c>
      <c r="E12" s="14">
        <v>17699</v>
      </c>
      <c r="F12" s="14">
        <v>25023</v>
      </c>
      <c r="G12" s="14">
        <v>10613</v>
      </c>
      <c r="H12" s="14">
        <v>3144</v>
      </c>
      <c r="I12" s="14">
        <v>922</v>
      </c>
      <c r="J12" s="14">
        <v>268</v>
      </c>
      <c r="K12" s="10">
        <v>83</v>
      </c>
    </row>
    <row r="13" spans="1:11" ht="12" customHeight="1">
      <c r="A13" s="10" t="s">
        <v>1936</v>
      </c>
      <c r="B13" s="13" t="s">
        <v>1937</v>
      </c>
      <c r="C13" s="14">
        <v>58542</v>
      </c>
      <c r="D13" s="14">
        <v>4152</v>
      </c>
      <c r="E13" s="14">
        <v>17140</v>
      </c>
      <c r="F13" s="14">
        <v>23722</v>
      </c>
      <c r="G13" s="14">
        <v>9891</v>
      </c>
      <c r="H13" s="14">
        <v>2725</v>
      </c>
      <c r="I13" s="14">
        <v>682</v>
      </c>
      <c r="J13" s="14">
        <v>175</v>
      </c>
      <c r="K13" s="10">
        <v>55</v>
      </c>
    </row>
    <row r="14" spans="2:11" ht="12" customHeight="1">
      <c r="B14" s="13" t="s">
        <v>1938</v>
      </c>
      <c r="C14" s="14">
        <v>3513</v>
      </c>
      <c r="D14" s="14">
        <v>151</v>
      </c>
      <c r="E14" s="14">
        <v>559</v>
      </c>
      <c r="F14" s="14">
        <v>1301</v>
      </c>
      <c r="G14" s="14">
        <v>722</v>
      </c>
      <c r="H14" s="14">
        <v>419</v>
      </c>
      <c r="I14" s="14">
        <v>240</v>
      </c>
      <c r="J14" s="14">
        <v>93</v>
      </c>
      <c r="K14" s="10">
        <v>28</v>
      </c>
    </row>
    <row r="15" spans="1:11" ht="15" customHeight="1">
      <c r="A15" s="10" t="s">
        <v>1278</v>
      </c>
      <c r="B15" s="13" t="s">
        <v>1935</v>
      </c>
      <c r="C15" s="14">
        <v>5282</v>
      </c>
      <c r="D15" s="14">
        <v>333</v>
      </c>
      <c r="E15" s="14">
        <v>1702</v>
      </c>
      <c r="F15" s="14">
        <v>1963</v>
      </c>
      <c r="G15" s="14">
        <v>965</v>
      </c>
      <c r="H15" s="14">
        <v>209</v>
      </c>
      <c r="I15" s="14">
        <v>45</v>
      </c>
      <c r="J15" s="14">
        <v>62</v>
      </c>
      <c r="K15" s="10">
        <v>3</v>
      </c>
    </row>
    <row r="16" spans="2:11" ht="12" customHeight="1">
      <c r="B16" s="13" t="s">
        <v>1937</v>
      </c>
      <c r="C16" s="14">
        <v>4915</v>
      </c>
      <c r="D16" s="14">
        <v>325</v>
      </c>
      <c r="E16" s="14">
        <v>1629</v>
      </c>
      <c r="F16" s="14">
        <v>1858</v>
      </c>
      <c r="G16" s="14">
        <v>892</v>
      </c>
      <c r="H16" s="14">
        <v>159</v>
      </c>
      <c r="I16" s="14">
        <v>34</v>
      </c>
      <c r="J16" s="14">
        <v>18</v>
      </c>
      <c r="K16" s="10" t="s">
        <v>530</v>
      </c>
    </row>
    <row r="17" spans="2:11" ht="12" customHeight="1">
      <c r="B17" s="13" t="s">
        <v>1938</v>
      </c>
      <c r="C17" s="14">
        <v>367</v>
      </c>
      <c r="D17" s="14">
        <v>8</v>
      </c>
      <c r="E17" s="14">
        <v>73</v>
      </c>
      <c r="F17" s="14">
        <v>105</v>
      </c>
      <c r="G17" s="14">
        <v>73</v>
      </c>
      <c r="H17" s="14">
        <v>50</v>
      </c>
      <c r="I17" s="14">
        <v>11</v>
      </c>
      <c r="J17" s="14">
        <v>44</v>
      </c>
      <c r="K17" s="10">
        <v>3</v>
      </c>
    </row>
    <row r="18" spans="1:11" ht="15" customHeight="1">
      <c r="A18" s="10" t="s">
        <v>1279</v>
      </c>
      <c r="B18" s="13" t="s">
        <v>1935</v>
      </c>
      <c r="C18" s="14">
        <v>2250</v>
      </c>
      <c r="D18" s="14">
        <v>46</v>
      </c>
      <c r="E18" s="14">
        <v>569</v>
      </c>
      <c r="F18" s="14">
        <v>1109</v>
      </c>
      <c r="G18" s="14">
        <v>410</v>
      </c>
      <c r="H18" s="14">
        <v>95</v>
      </c>
      <c r="I18" s="14">
        <v>16</v>
      </c>
      <c r="J18" s="14">
        <v>5</v>
      </c>
      <c r="K18" s="10" t="s">
        <v>530</v>
      </c>
    </row>
    <row r="19" spans="2:11" ht="12" customHeight="1">
      <c r="B19" s="13" t="s">
        <v>1937</v>
      </c>
      <c r="C19" s="14">
        <v>2135</v>
      </c>
      <c r="D19" s="14">
        <v>43</v>
      </c>
      <c r="E19" s="14">
        <v>529</v>
      </c>
      <c r="F19" s="14">
        <v>1078</v>
      </c>
      <c r="G19" s="14">
        <v>393</v>
      </c>
      <c r="H19" s="14">
        <v>82</v>
      </c>
      <c r="I19" s="14">
        <v>10</v>
      </c>
      <c r="J19" s="14" t="s">
        <v>531</v>
      </c>
      <c r="K19" s="10" t="s">
        <v>530</v>
      </c>
    </row>
    <row r="20" spans="2:11" ht="12" customHeight="1">
      <c r="B20" s="13" t="s">
        <v>1938</v>
      </c>
      <c r="C20" s="14">
        <v>115</v>
      </c>
      <c r="D20" s="14">
        <v>3</v>
      </c>
      <c r="E20" s="14">
        <v>40</v>
      </c>
      <c r="F20" s="14">
        <v>31</v>
      </c>
      <c r="G20" s="14">
        <v>17</v>
      </c>
      <c r="H20" s="14">
        <v>13</v>
      </c>
      <c r="I20" s="14">
        <v>6</v>
      </c>
      <c r="J20" s="14">
        <v>5</v>
      </c>
      <c r="K20" s="10" t="s">
        <v>530</v>
      </c>
    </row>
    <row r="21" spans="1:11" ht="15" customHeight="1">
      <c r="A21" s="10" t="s">
        <v>1280</v>
      </c>
      <c r="B21" s="13" t="s">
        <v>1935</v>
      </c>
      <c r="C21" s="14">
        <v>1694</v>
      </c>
      <c r="D21" s="14">
        <v>69</v>
      </c>
      <c r="E21" s="14">
        <v>272</v>
      </c>
      <c r="F21" s="14">
        <v>768</v>
      </c>
      <c r="G21" s="14">
        <v>454</v>
      </c>
      <c r="H21" s="14">
        <v>98</v>
      </c>
      <c r="I21" s="14">
        <v>31</v>
      </c>
      <c r="J21" s="14">
        <v>2</v>
      </c>
      <c r="K21" s="10" t="s">
        <v>530</v>
      </c>
    </row>
    <row r="22" spans="2:11" ht="12" customHeight="1">
      <c r="B22" s="13" t="s">
        <v>1937</v>
      </c>
      <c r="C22" s="14">
        <v>1630</v>
      </c>
      <c r="D22" s="14">
        <v>69</v>
      </c>
      <c r="E22" s="14">
        <v>272</v>
      </c>
      <c r="F22" s="14">
        <v>726</v>
      </c>
      <c r="G22" s="14">
        <v>433</v>
      </c>
      <c r="H22" s="14">
        <v>98</v>
      </c>
      <c r="I22" s="14">
        <v>30</v>
      </c>
      <c r="J22" s="14">
        <v>2</v>
      </c>
      <c r="K22" s="10" t="s">
        <v>530</v>
      </c>
    </row>
    <row r="23" spans="2:11" ht="12" customHeight="1">
      <c r="B23" s="13" t="s">
        <v>1938</v>
      </c>
      <c r="C23" s="14">
        <v>64</v>
      </c>
      <c r="D23" s="14" t="s">
        <v>532</v>
      </c>
      <c r="E23" s="14" t="s">
        <v>532</v>
      </c>
      <c r="F23" s="14">
        <v>42</v>
      </c>
      <c r="G23" s="14">
        <v>21</v>
      </c>
      <c r="H23" s="14" t="s">
        <v>531</v>
      </c>
      <c r="I23" s="14">
        <v>1</v>
      </c>
      <c r="J23" s="14" t="s">
        <v>531</v>
      </c>
      <c r="K23" s="10" t="s">
        <v>530</v>
      </c>
    </row>
    <row r="24" spans="1:11" ht="15" customHeight="1">
      <c r="A24" s="10" t="s">
        <v>1281</v>
      </c>
      <c r="B24" s="13" t="s">
        <v>1935</v>
      </c>
      <c r="C24" s="14">
        <v>1245</v>
      </c>
      <c r="D24" s="14">
        <v>34</v>
      </c>
      <c r="E24" s="14">
        <v>315</v>
      </c>
      <c r="F24" s="14">
        <v>618</v>
      </c>
      <c r="G24" s="14">
        <v>218</v>
      </c>
      <c r="H24" s="14">
        <v>48</v>
      </c>
      <c r="I24" s="14">
        <v>7</v>
      </c>
      <c r="J24" s="14">
        <v>5</v>
      </c>
      <c r="K24" s="10" t="s">
        <v>530</v>
      </c>
    </row>
    <row r="25" spans="2:11" ht="12" customHeight="1">
      <c r="B25" s="13" t="s">
        <v>1937</v>
      </c>
      <c r="C25" s="14">
        <v>1184</v>
      </c>
      <c r="D25" s="14">
        <v>33</v>
      </c>
      <c r="E25" s="14">
        <v>314</v>
      </c>
      <c r="F25" s="14">
        <v>587</v>
      </c>
      <c r="G25" s="14">
        <v>198</v>
      </c>
      <c r="H25" s="14">
        <v>44</v>
      </c>
      <c r="I25" s="14">
        <v>3</v>
      </c>
      <c r="J25" s="14">
        <v>5</v>
      </c>
      <c r="K25" s="10" t="s">
        <v>530</v>
      </c>
    </row>
    <row r="26" spans="2:11" ht="12" customHeight="1">
      <c r="B26" s="13" t="s">
        <v>1938</v>
      </c>
      <c r="C26" s="14">
        <v>61</v>
      </c>
      <c r="D26" s="14">
        <v>1</v>
      </c>
      <c r="E26" s="14">
        <v>1</v>
      </c>
      <c r="F26" s="14">
        <v>31</v>
      </c>
      <c r="G26" s="14">
        <v>20</v>
      </c>
      <c r="H26" s="14">
        <v>4</v>
      </c>
      <c r="I26" s="14">
        <v>4</v>
      </c>
      <c r="J26" s="14" t="s">
        <v>531</v>
      </c>
      <c r="K26" s="10" t="s">
        <v>530</v>
      </c>
    </row>
    <row r="27" spans="1:11" ht="15" customHeight="1">
      <c r="A27" s="10" t="s">
        <v>1282</v>
      </c>
      <c r="B27" s="13" t="s">
        <v>1935</v>
      </c>
      <c r="C27" s="14">
        <v>1666</v>
      </c>
      <c r="D27" s="14">
        <v>64</v>
      </c>
      <c r="E27" s="14">
        <v>516</v>
      </c>
      <c r="F27" s="14">
        <v>629</v>
      </c>
      <c r="G27" s="14">
        <v>304</v>
      </c>
      <c r="H27" s="14">
        <v>112</v>
      </c>
      <c r="I27" s="14">
        <v>29</v>
      </c>
      <c r="J27" s="14">
        <v>8</v>
      </c>
      <c r="K27" s="10">
        <v>4</v>
      </c>
    </row>
    <row r="28" spans="2:11" ht="12" customHeight="1">
      <c r="B28" s="13" t="s">
        <v>1937</v>
      </c>
      <c r="C28" s="14">
        <v>1650</v>
      </c>
      <c r="D28" s="14">
        <v>64</v>
      </c>
      <c r="E28" s="14">
        <v>516</v>
      </c>
      <c r="F28" s="14">
        <v>629</v>
      </c>
      <c r="G28" s="14">
        <v>304</v>
      </c>
      <c r="H28" s="14">
        <v>104</v>
      </c>
      <c r="I28" s="14">
        <v>21</v>
      </c>
      <c r="J28" s="14">
        <v>8</v>
      </c>
      <c r="K28" s="10">
        <v>4</v>
      </c>
    </row>
    <row r="29" spans="2:11" ht="12" customHeight="1">
      <c r="B29" s="13" t="s">
        <v>1938</v>
      </c>
      <c r="C29" s="14">
        <v>16</v>
      </c>
      <c r="D29" s="14" t="s">
        <v>532</v>
      </c>
      <c r="E29" s="14" t="s">
        <v>532</v>
      </c>
      <c r="F29" s="14" t="s">
        <v>532</v>
      </c>
      <c r="G29" s="14" t="s">
        <v>532</v>
      </c>
      <c r="H29" s="14">
        <v>8</v>
      </c>
      <c r="I29" s="14">
        <v>8</v>
      </c>
      <c r="J29" s="14" t="s">
        <v>531</v>
      </c>
      <c r="K29" s="10" t="s">
        <v>530</v>
      </c>
    </row>
    <row r="30" spans="1:11" ht="15" customHeight="1">
      <c r="A30" s="10" t="s">
        <v>1646</v>
      </c>
      <c r="B30" s="13" t="s">
        <v>1935</v>
      </c>
      <c r="C30" s="14">
        <v>5177</v>
      </c>
      <c r="D30" s="14">
        <v>115</v>
      </c>
      <c r="E30" s="14">
        <v>1397</v>
      </c>
      <c r="F30" s="14">
        <v>2633</v>
      </c>
      <c r="G30" s="14">
        <v>586</v>
      </c>
      <c r="H30" s="14">
        <v>254</v>
      </c>
      <c r="I30" s="14">
        <v>159</v>
      </c>
      <c r="J30" s="14">
        <v>15</v>
      </c>
      <c r="K30" s="10">
        <v>18</v>
      </c>
    </row>
    <row r="31" spans="2:11" ht="12" customHeight="1">
      <c r="B31" s="13" t="s">
        <v>1937</v>
      </c>
      <c r="C31" s="14">
        <v>5003</v>
      </c>
      <c r="D31" s="14">
        <v>115</v>
      </c>
      <c r="E31" s="14">
        <v>1392</v>
      </c>
      <c r="F31" s="14">
        <v>2624</v>
      </c>
      <c r="G31" s="14">
        <v>579</v>
      </c>
      <c r="H31" s="14">
        <v>206</v>
      </c>
      <c r="I31" s="14">
        <v>82</v>
      </c>
      <c r="J31" s="14">
        <v>4</v>
      </c>
      <c r="K31" s="10">
        <v>1</v>
      </c>
    </row>
    <row r="32" spans="2:11" ht="12" customHeight="1">
      <c r="B32" s="13" t="s">
        <v>1938</v>
      </c>
      <c r="C32" s="14">
        <v>174</v>
      </c>
      <c r="D32" s="14" t="s">
        <v>533</v>
      </c>
      <c r="E32" s="14">
        <v>5</v>
      </c>
      <c r="F32" s="14">
        <v>9</v>
      </c>
      <c r="G32" s="14">
        <v>7</v>
      </c>
      <c r="H32" s="14">
        <v>48</v>
      </c>
      <c r="I32" s="14">
        <v>77</v>
      </c>
      <c r="J32" s="14">
        <v>11</v>
      </c>
      <c r="K32" s="10">
        <v>17</v>
      </c>
    </row>
    <row r="33" spans="1:11" ht="15" customHeight="1">
      <c r="A33" s="10" t="s">
        <v>1647</v>
      </c>
      <c r="B33" s="13" t="s">
        <v>1935</v>
      </c>
      <c r="C33" s="14">
        <v>18521</v>
      </c>
      <c r="D33" s="14">
        <v>1836</v>
      </c>
      <c r="E33" s="14">
        <v>6187</v>
      </c>
      <c r="F33" s="14">
        <v>6182</v>
      </c>
      <c r="G33" s="14">
        <v>2810</v>
      </c>
      <c r="H33" s="14">
        <v>1101</v>
      </c>
      <c r="I33" s="14">
        <v>318</v>
      </c>
      <c r="J33" s="14">
        <v>60</v>
      </c>
      <c r="K33" s="10">
        <v>27</v>
      </c>
    </row>
    <row r="34" spans="2:11" ht="12" customHeight="1">
      <c r="B34" s="13" t="s">
        <v>1937</v>
      </c>
      <c r="C34" s="14">
        <v>17798</v>
      </c>
      <c r="D34" s="14">
        <v>1832</v>
      </c>
      <c r="E34" s="14">
        <v>6108</v>
      </c>
      <c r="F34" s="14">
        <v>5974</v>
      </c>
      <c r="G34" s="14">
        <v>2632</v>
      </c>
      <c r="H34" s="14">
        <v>956</v>
      </c>
      <c r="I34" s="14">
        <v>220</v>
      </c>
      <c r="J34" s="14">
        <v>52</v>
      </c>
      <c r="K34" s="10">
        <v>24</v>
      </c>
    </row>
    <row r="35" spans="2:11" ht="12" customHeight="1">
      <c r="B35" s="13" t="s">
        <v>1938</v>
      </c>
      <c r="C35" s="14">
        <v>723</v>
      </c>
      <c r="D35" s="14">
        <v>4</v>
      </c>
      <c r="E35" s="14">
        <v>79</v>
      </c>
      <c r="F35" s="14">
        <v>208</v>
      </c>
      <c r="G35" s="14">
        <v>178</v>
      </c>
      <c r="H35" s="14">
        <v>145</v>
      </c>
      <c r="I35" s="14">
        <v>98</v>
      </c>
      <c r="J35" s="14">
        <v>8</v>
      </c>
      <c r="K35" s="10">
        <v>3</v>
      </c>
    </row>
    <row r="36" spans="1:11" ht="15" customHeight="1">
      <c r="A36" s="10" t="s">
        <v>1648</v>
      </c>
      <c r="B36" s="13" t="s">
        <v>1935</v>
      </c>
      <c r="C36" s="14">
        <v>145</v>
      </c>
      <c r="D36" s="14">
        <v>38</v>
      </c>
      <c r="E36" s="14">
        <v>63</v>
      </c>
      <c r="F36" s="14">
        <v>34</v>
      </c>
      <c r="G36" s="14">
        <v>7</v>
      </c>
      <c r="H36" s="14">
        <v>1</v>
      </c>
      <c r="I36" s="14">
        <v>1</v>
      </c>
      <c r="J36" s="14" t="s">
        <v>531</v>
      </c>
      <c r="K36" s="10">
        <v>1</v>
      </c>
    </row>
    <row r="37" spans="2:11" ht="12" customHeight="1">
      <c r="B37" s="13" t="s">
        <v>1937</v>
      </c>
      <c r="C37" s="14">
        <v>105</v>
      </c>
      <c r="D37" s="14">
        <v>38</v>
      </c>
      <c r="E37" s="14">
        <v>43</v>
      </c>
      <c r="F37" s="14">
        <v>20</v>
      </c>
      <c r="G37" s="14">
        <v>3</v>
      </c>
      <c r="H37" s="14">
        <v>1</v>
      </c>
      <c r="I37" s="14" t="s">
        <v>531</v>
      </c>
      <c r="J37" s="14" t="s">
        <v>531</v>
      </c>
      <c r="K37" s="10" t="s">
        <v>530</v>
      </c>
    </row>
    <row r="38" spans="2:11" ht="12" customHeight="1">
      <c r="B38" s="13" t="s">
        <v>1938</v>
      </c>
      <c r="C38" s="14">
        <v>40</v>
      </c>
      <c r="D38" s="14" t="s">
        <v>533</v>
      </c>
      <c r="E38" s="14">
        <v>20</v>
      </c>
      <c r="F38" s="14">
        <v>14</v>
      </c>
      <c r="G38" s="14">
        <v>4</v>
      </c>
      <c r="H38" s="14" t="s">
        <v>531</v>
      </c>
      <c r="I38" s="14">
        <v>1</v>
      </c>
      <c r="J38" s="14" t="s">
        <v>531</v>
      </c>
      <c r="K38" s="10">
        <v>1</v>
      </c>
    </row>
    <row r="39" spans="1:11" ht="15" customHeight="1">
      <c r="A39" s="10" t="s">
        <v>1649</v>
      </c>
      <c r="B39" s="13" t="s">
        <v>1935</v>
      </c>
      <c r="C39" s="14">
        <v>766</v>
      </c>
      <c r="D39" s="14">
        <v>17</v>
      </c>
      <c r="E39" s="14">
        <v>110</v>
      </c>
      <c r="F39" s="14">
        <v>326</v>
      </c>
      <c r="G39" s="14">
        <v>244</v>
      </c>
      <c r="H39" s="14">
        <v>48</v>
      </c>
      <c r="I39" s="14">
        <v>13</v>
      </c>
      <c r="J39" s="14">
        <v>8</v>
      </c>
      <c r="K39" s="10" t="s">
        <v>530</v>
      </c>
    </row>
    <row r="40" spans="2:11" ht="12" customHeight="1">
      <c r="B40" s="13" t="s">
        <v>1937</v>
      </c>
      <c r="C40" s="14">
        <v>757</v>
      </c>
      <c r="D40" s="14">
        <v>17</v>
      </c>
      <c r="E40" s="14">
        <v>110</v>
      </c>
      <c r="F40" s="14">
        <v>326</v>
      </c>
      <c r="G40" s="14">
        <v>244</v>
      </c>
      <c r="H40" s="14">
        <v>48</v>
      </c>
      <c r="I40" s="14">
        <v>4</v>
      </c>
      <c r="J40" s="14">
        <v>8</v>
      </c>
      <c r="K40" s="10" t="s">
        <v>530</v>
      </c>
    </row>
    <row r="41" spans="2:11" ht="12" customHeight="1">
      <c r="B41" s="13" t="s">
        <v>1938</v>
      </c>
      <c r="C41" s="14">
        <v>9</v>
      </c>
      <c r="D41" s="14" t="s">
        <v>532</v>
      </c>
      <c r="E41" s="14" t="s">
        <v>532</v>
      </c>
      <c r="F41" s="14" t="s">
        <v>532</v>
      </c>
      <c r="G41" s="14" t="s">
        <v>532</v>
      </c>
      <c r="H41" s="14" t="s">
        <v>531</v>
      </c>
      <c r="I41" s="14">
        <v>9</v>
      </c>
      <c r="J41" s="14" t="s">
        <v>531</v>
      </c>
      <c r="K41" s="10" t="s">
        <v>530</v>
      </c>
    </row>
    <row r="42" spans="1:11" ht="15" customHeight="1">
      <c r="A42" s="10" t="s">
        <v>1650</v>
      </c>
      <c r="B42" s="13" t="s">
        <v>1935</v>
      </c>
      <c r="C42" s="14">
        <v>2043</v>
      </c>
      <c r="D42" s="14">
        <v>108</v>
      </c>
      <c r="E42" s="14">
        <v>566</v>
      </c>
      <c r="F42" s="14">
        <v>858</v>
      </c>
      <c r="G42" s="14">
        <v>376</v>
      </c>
      <c r="H42" s="14">
        <v>106</v>
      </c>
      <c r="I42" s="14">
        <v>20</v>
      </c>
      <c r="J42" s="14">
        <v>9</v>
      </c>
      <c r="K42" s="10" t="s">
        <v>530</v>
      </c>
    </row>
    <row r="43" spans="2:11" ht="12" customHeight="1">
      <c r="B43" s="13" t="s">
        <v>1937</v>
      </c>
      <c r="C43" s="14">
        <v>1988</v>
      </c>
      <c r="D43" s="14">
        <v>107</v>
      </c>
      <c r="E43" s="14">
        <v>566</v>
      </c>
      <c r="F43" s="14">
        <v>831</v>
      </c>
      <c r="G43" s="14">
        <v>353</v>
      </c>
      <c r="H43" s="14">
        <v>102</v>
      </c>
      <c r="I43" s="14">
        <v>20</v>
      </c>
      <c r="J43" s="14">
        <v>9</v>
      </c>
      <c r="K43" s="10" t="s">
        <v>530</v>
      </c>
    </row>
    <row r="44" spans="2:11" ht="12" customHeight="1">
      <c r="B44" s="13" t="s">
        <v>1938</v>
      </c>
      <c r="C44" s="14">
        <v>55</v>
      </c>
      <c r="D44" s="14">
        <v>1</v>
      </c>
      <c r="E44" s="14" t="s">
        <v>533</v>
      </c>
      <c r="F44" s="14">
        <v>27</v>
      </c>
      <c r="G44" s="14">
        <v>23</v>
      </c>
      <c r="H44" s="14">
        <v>4</v>
      </c>
      <c r="I44" s="14" t="s">
        <v>531</v>
      </c>
      <c r="J44" s="14" t="s">
        <v>531</v>
      </c>
      <c r="K44" s="10" t="s">
        <v>530</v>
      </c>
    </row>
    <row r="45" spans="1:11" ht="15" customHeight="1">
      <c r="A45" s="10" t="s">
        <v>1651</v>
      </c>
      <c r="B45" s="13" t="s">
        <v>1935</v>
      </c>
      <c r="C45" s="14">
        <v>6662</v>
      </c>
      <c r="D45" s="14">
        <v>583</v>
      </c>
      <c r="E45" s="14">
        <v>2084</v>
      </c>
      <c r="F45" s="14">
        <v>2451</v>
      </c>
      <c r="G45" s="14">
        <v>1179</v>
      </c>
      <c r="H45" s="14">
        <v>258</v>
      </c>
      <c r="I45" s="14">
        <v>77</v>
      </c>
      <c r="J45" s="14">
        <v>23</v>
      </c>
      <c r="K45" s="10">
        <v>7</v>
      </c>
    </row>
    <row r="46" spans="2:11" ht="12" customHeight="1">
      <c r="B46" s="13" t="s">
        <v>1937</v>
      </c>
      <c r="C46" s="14">
        <v>6320</v>
      </c>
      <c r="D46" s="14">
        <v>552</v>
      </c>
      <c r="E46" s="14">
        <v>2002</v>
      </c>
      <c r="F46" s="14">
        <v>2346</v>
      </c>
      <c r="G46" s="14">
        <v>1096</v>
      </c>
      <c r="H46" s="14">
        <v>227</v>
      </c>
      <c r="I46" s="14">
        <v>68</v>
      </c>
      <c r="J46" s="14">
        <v>22</v>
      </c>
      <c r="K46" s="10">
        <v>7</v>
      </c>
    </row>
    <row r="47" spans="2:11" ht="12" customHeight="1">
      <c r="B47" s="13" t="s">
        <v>1938</v>
      </c>
      <c r="C47" s="14">
        <v>342</v>
      </c>
      <c r="D47" s="14">
        <v>31</v>
      </c>
      <c r="E47" s="14">
        <v>82</v>
      </c>
      <c r="F47" s="14">
        <v>105</v>
      </c>
      <c r="G47" s="14">
        <v>83</v>
      </c>
      <c r="H47" s="14">
        <v>31</v>
      </c>
      <c r="I47" s="14">
        <v>9</v>
      </c>
      <c r="J47" s="14">
        <v>1</v>
      </c>
      <c r="K47" s="10" t="s">
        <v>530</v>
      </c>
    </row>
    <row r="48" spans="1:11" ht="15" customHeight="1">
      <c r="A48" s="10" t="s">
        <v>1652</v>
      </c>
      <c r="B48" s="13" t="s">
        <v>1935</v>
      </c>
      <c r="C48" s="14">
        <v>2853</v>
      </c>
      <c r="D48" s="14">
        <v>236</v>
      </c>
      <c r="E48" s="14">
        <v>687</v>
      </c>
      <c r="F48" s="14">
        <v>1042</v>
      </c>
      <c r="G48" s="14">
        <v>574</v>
      </c>
      <c r="H48" s="14">
        <v>221</v>
      </c>
      <c r="I48" s="14">
        <v>60</v>
      </c>
      <c r="J48" s="14">
        <v>23</v>
      </c>
      <c r="K48" s="10">
        <v>10</v>
      </c>
    </row>
    <row r="49" spans="2:11" ht="12" customHeight="1">
      <c r="B49" s="13" t="s">
        <v>1937</v>
      </c>
      <c r="C49" s="14">
        <v>2808</v>
      </c>
      <c r="D49" s="14">
        <v>236</v>
      </c>
      <c r="E49" s="14">
        <v>686</v>
      </c>
      <c r="F49" s="14">
        <v>1024</v>
      </c>
      <c r="G49" s="14">
        <v>555</v>
      </c>
      <c r="H49" s="14">
        <v>214</v>
      </c>
      <c r="I49" s="14">
        <v>60</v>
      </c>
      <c r="J49" s="14">
        <v>23</v>
      </c>
      <c r="K49" s="10">
        <v>10</v>
      </c>
    </row>
    <row r="50" spans="2:11" ht="12" customHeight="1">
      <c r="B50" s="13" t="s">
        <v>1938</v>
      </c>
      <c r="C50" s="14">
        <v>45</v>
      </c>
      <c r="D50" s="14" t="s">
        <v>533</v>
      </c>
      <c r="E50" s="14">
        <v>1</v>
      </c>
      <c r="F50" s="14">
        <v>18</v>
      </c>
      <c r="G50" s="14">
        <v>19</v>
      </c>
      <c r="H50" s="14">
        <v>7</v>
      </c>
      <c r="I50" s="14" t="s">
        <v>531</v>
      </c>
      <c r="J50" s="14" t="s">
        <v>531</v>
      </c>
      <c r="K50" s="10" t="s">
        <v>530</v>
      </c>
    </row>
    <row r="51" spans="1:11" ht="15" customHeight="1">
      <c r="A51" s="10" t="s">
        <v>1653</v>
      </c>
      <c r="B51" s="13" t="s">
        <v>1935</v>
      </c>
      <c r="C51" s="14">
        <v>489</v>
      </c>
      <c r="D51" s="14">
        <v>16</v>
      </c>
      <c r="E51" s="14">
        <v>116</v>
      </c>
      <c r="F51" s="14">
        <v>201</v>
      </c>
      <c r="G51" s="14">
        <v>106</v>
      </c>
      <c r="H51" s="14">
        <v>34</v>
      </c>
      <c r="I51" s="14">
        <v>8</v>
      </c>
      <c r="J51" s="14">
        <v>5</v>
      </c>
      <c r="K51" s="10">
        <v>3</v>
      </c>
    </row>
    <row r="52" spans="2:11" ht="12" customHeight="1">
      <c r="B52" s="13" t="s">
        <v>1937</v>
      </c>
      <c r="C52" s="14">
        <v>487</v>
      </c>
      <c r="D52" s="14">
        <v>16</v>
      </c>
      <c r="E52" s="14">
        <v>116</v>
      </c>
      <c r="F52" s="14">
        <v>201</v>
      </c>
      <c r="G52" s="14">
        <v>106</v>
      </c>
      <c r="H52" s="14">
        <v>33</v>
      </c>
      <c r="I52" s="14">
        <v>8</v>
      </c>
      <c r="J52" s="14">
        <v>4</v>
      </c>
      <c r="K52" s="10">
        <v>3</v>
      </c>
    </row>
    <row r="53" spans="2:11" ht="12" customHeight="1">
      <c r="B53" s="13" t="s">
        <v>1938</v>
      </c>
      <c r="C53" s="14">
        <v>2</v>
      </c>
      <c r="D53" s="14" t="s">
        <v>532</v>
      </c>
      <c r="E53" s="14" t="s">
        <v>532</v>
      </c>
      <c r="F53" s="14" t="s">
        <v>532</v>
      </c>
      <c r="G53" s="14" t="s">
        <v>532</v>
      </c>
      <c r="H53" s="14">
        <v>1</v>
      </c>
      <c r="I53" s="14" t="s">
        <v>531</v>
      </c>
      <c r="J53" s="14">
        <v>1</v>
      </c>
      <c r="K53" s="10" t="s">
        <v>530</v>
      </c>
    </row>
    <row r="54" spans="1:11" ht="15" customHeight="1">
      <c r="A54" s="10" t="s">
        <v>1654</v>
      </c>
      <c r="B54" s="13" t="s">
        <v>1935</v>
      </c>
      <c r="C54" s="14">
        <v>3198</v>
      </c>
      <c r="D54" s="14">
        <v>82</v>
      </c>
      <c r="E54" s="14">
        <v>666</v>
      </c>
      <c r="F54" s="14">
        <v>1645</v>
      </c>
      <c r="G54" s="14">
        <v>634</v>
      </c>
      <c r="H54" s="14">
        <v>134</v>
      </c>
      <c r="I54" s="14">
        <v>35</v>
      </c>
      <c r="J54" s="14">
        <v>2</v>
      </c>
      <c r="K54" s="10" t="s">
        <v>530</v>
      </c>
    </row>
    <row r="55" spans="2:11" ht="12" customHeight="1">
      <c r="B55" s="13" t="s">
        <v>1937</v>
      </c>
      <c r="C55" s="14">
        <v>3101</v>
      </c>
      <c r="D55" s="14">
        <v>75</v>
      </c>
      <c r="E55" s="14">
        <v>658</v>
      </c>
      <c r="F55" s="14">
        <v>1613</v>
      </c>
      <c r="G55" s="14">
        <v>595</v>
      </c>
      <c r="H55" s="14">
        <v>127</v>
      </c>
      <c r="I55" s="14">
        <v>32</v>
      </c>
      <c r="J55" s="14">
        <v>1</v>
      </c>
      <c r="K55" s="10" t="s">
        <v>530</v>
      </c>
    </row>
    <row r="56" spans="2:11" ht="12" customHeight="1">
      <c r="B56" s="13" t="s">
        <v>1938</v>
      </c>
      <c r="C56" s="14">
        <v>97</v>
      </c>
      <c r="D56" s="14">
        <v>7</v>
      </c>
      <c r="E56" s="14">
        <v>8</v>
      </c>
      <c r="F56" s="14">
        <v>32</v>
      </c>
      <c r="G56" s="14">
        <v>39</v>
      </c>
      <c r="H56" s="14">
        <v>7</v>
      </c>
      <c r="I56" s="14">
        <v>3</v>
      </c>
      <c r="J56" s="14">
        <v>1</v>
      </c>
      <c r="K56" s="10" t="s">
        <v>530</v>
      </c>
    </row>
    <row r="57" spans="1:11" ht="15" customHeight="1">
      <c r="A57" s="10" t="s">
        <v>1655</v>
      </c>
      <c r="B57" s="13" t="s">
        <v>1935</v>
      </c>
      <c r="C57" s="14">
        <v>5958</v>
      </c>
      <c r="D57" s="14">
        <v>386</v>
      </c>
      <c r="E57" s="14">
        <v>1372</v>
      </c>
      <c r="F57" s="14">
        <v>2703</v>
      </c>
      <c r="G57" s="14">
        <v>1144</v>
      </c>
      <c r="H57" s="14">
        <v>287</v>
      </c>
      <c r="I57" s="14">
        <v>35</v>
      </c>
      <c r="J57" s="14">
        <v>24</v>
      </c>
      <c r="K57" s="10">
        <v>7</v>
      </c>
    </row>
    <row r="58" spans="2:11" ht="12" customHeight="1">
      <c r="B58" s="13" t="s">
        <v>1937</v>
      </c>
      <c r="C58" s="14">
        <v>5128</v>
      </c>
      <c r="D58" s="14">
        <v>350</v>
      </c>
      <c r="E58" s="14">
        <v>1349</v>
      </c>
      <c r="F58" s="14">
        <v>2217</v>
      </c>
      <c r="G58" s="14">
        <v>966</v>
      </c>
      <c r="H58" s="14">
        <v>204</v>
      </c>
      <c r="I58" s="14">
        <v>26</v>
      </c>
      <c r="J58" s="14">
        <v>10</v>
      </c>
      <c r="K58" s="10">
        <v>6</v>
      </c>
    </row>
    <row r="59" spans="2:11" ht="12" customHeight="1">
      <c r="B59" s="13" t="s">
        <v>1938</v>
      </c>
      <c r="C59" s="14">
        <v>830</v>
      </c>
      <c r="D59" s="14">
        <v>36</v>
      </c>
      <c r="E59" s="14">
        <v>23</v>
      </c>
      <c r="F59" s="14">
        <v>486</v>
      </c>
      <c r="G59" s="14">
        <v>178</v>
      </c>
      <c r="H59" s="14">
        <v>83</v>
      </c>
      <c r="I59" s="14">
        <v>9</v>
      </c>
      <c r="J59" s="14">
        <v>14</v>
      </c>
      <c r="K59" s="10">
        <v>1</v>
      </c>
    </row>
    <row r="60" spans="1:11" ht="15" customHeight="1">
      <c r="A60" s="10" t="s">
        <v>1656</v>
      </c>
      <c r="B60" s="13" t="s">
        <v>1935</v>
      </c>
      <c r="C60" s="14">
        <v>4106</v>
      </c>
      <c r="D60" s="14">
        <v>340</v>
      </c>
      <c r="E60" s="14">
        <v>1077</v>
      </c>
      <c r="F60" s="14">
        <v>1861</v>
      </c>
      <c r="G60" s="14">
        <v>602</v>
      </c>
      <c r="H60" s="14">
        <v>138</v>
      </c>
      <c r="I60" s="14">
        <v>68</v>
      </c>
      <c r="J60" s="14">
        <v>17</v>
      </c>
      <c r="K60" s="10">
        <v>3</v>
      </c>
    </row>
    <row r="61" spans="2:11" ht="12" customHeight="1">
      <c r="B61" s="13" t="s">
        <v>1937</v>
      </c>
      <c r="C61" s="14">
        <v>3533</v>
      </c>
      <c r="D61" s="14">
        <v>280</v>
      </c>
      <c r="E61" s="14">
        <v>850</v>
      </c>
      <c r="F61" s="14">
        <v>1668</v>
      </c>
      <c r="G61" s="14">
        <v>542</v>
      </c>
      <c r="H61" s="14">
        <v>120</v>
      </c>
      <c r="I61" s="14">
        <v>64</v>
      </c>
      <c r="J61" s="14">
        <v>9</v>
      </c>
      <c r="K61" s="10" t="s">
        <v>530</v>
      </c>
    </row>
    <row r="62" spans="2:11" ht="12" customHeight="1">
      <c r="B62" s="13" t="s">
        <v>1938</v>
      </c>
      <c r="C62" s="14">
        <v>573</v>
      </c>
      <c r="D62" s="14">
        <v>60</v>
      </c>
      <c r="E62" s="14">
        <v>227</v>
      </c>
      <c r="F62" s="14">
        <v>193</v>
      </c>
      <c r="G62" s="14">
        <v>60</v>
      </c>
      <c r="H62" s="14">
        <v>18</v>
      </c>
      <c r="I62" s="14">
        <v>4</v>
      </c>
      <c r="J62" s="14">
        <v>8</v>
      </c>
      <c r="K62" s="10">
        <v>3</v>
      </c>
    </row>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sheetData>
  <mergeCells count="11">
    <mergeCell ref="J9:J11"/>
    <mergeCell ref="D8:K8"/>
    <mergeCell ref="D7:K7"/>
    <mergeCell ref="C7:C11"/>
    <mergeCell ref="K9:K11"/>
    <mergeCell ref="D9:D11"/>
    <mergeCell ref="E9:E11"/>
    <mergeCell ref="F9:F11"/>
    <mergeCell ref="G9:G11"/>
    <mergeCell ref="H9:H11"/>
    <mergeCell ref="I9:I11"/>
  </mergeCells>
  <printOptions/>
  <pageMargins left="0.5905511811023623" right="0.3937007874015748" top="0.7874015748031497" bottom="0.7874015748031497" header="0" footer="0"/>
  <pageSetup horizontalDpi="300" verticalDpi="300" orientation="portrait" paperSize="9" r:id="rId1"/>
</worksheet>
</file>

<file path=xl/worksheets/sheet56.xml><?xml version="1.0" encoding="utf-8"?>
<worksheet xmlns="http://schemas.openxmlformats.org/spreadsheetml/2006/main" xmlns:r="http://schemas.openxmlformats.org/officeDocument/2006/relationships">
  <dimension ref="A3:K61"/>
  <sheetViews>
    <sheetView showGridLines="0" workbookViewId="0" topLeftCell="A1">
      <selection activeCell="A4" sqref="A4"/>
    </sheetView>
  </sheetViews>
  <sheetFormatPr defaultColWidth="9.140625" defaultRowHeight="12.75"/>
  <cols>
    <col min="1" max="1" width="19.57421875" style="10" customWidth="1"/>
    <col min="2" max="2" width="2.57421875" style="10" customWidth="1"/>
    <col min="3" max="3" width="7.57421875" style="10" customWidth="1"/>
    <col min="4" max="10" width="7.00390625" style="10" customWidth="1"/>
    <col min="11" max="11" width="8.57421875" style="10" customWidth="1"/>
    <col min="12" max="16384" width="9.140625" style="10" customWidth="1"/>
  </cols>
  <sheetData>
    <row r="1" ht="12.75" customHeight="1"/>
    <row r="2" ht="9" customHeight="1"/>
    <row r="3" ht="18" customHeight="1">
      <c r="A3" s="10" t="s">
        <v>411</v>
      </c>
    </row>
    <row r="4" ht="14.25" customHeight="1">
      <c r="A4" s="10" t="s">
        <v>1838</v>
      </c>
    </row>
    <row r="5" spans="1:11" ht="12" customHeight="1">
      <c r="A5" s="11" t="s">
        <v>1839</v>
      </c>
      <c r="B5" s="11"/>
      <c r="C5" s="11"/>
      <c r="D5" s="11"/>
      <c r="E5" s="11"/>
      <c r="F5" s="11"/>
      <c r="G5" s="11"/>
      <c r="H5" s="11"/>
      <c r="I5" s="11"/>
      <c r="J5" s="11"/>
      <c r="K5" s="11"/>
    </row>
    <row r="6" spans="1:11" ht="15" customHeight="1">
      <c r="A6" s="22" t="s">
        <v>1926</v>
      </c>
      <c r="B6" s="18"/>
      <c r="C6" s="508" t="s">
        <v>870</v>
      </c>
      <c r="D6" s="577" t="s">
        <v>1276</v>
      </c>
      <c r="E6" s="577"/>
      <c r="F6" s="577"/>
      <c r="G6" s="577"/>
      <c r="H6" s="577"/>
      <c r="I6" s="577"/>
      <c r="J6" s="577"/>
      <c r="K6" s="577"/>
    </row>
    <row r="7" spans="1:11" ht="12.75" customHeight="1">
      <c r="A7" s="23" t="s">
        <v>1927</v>
      </c>
      <c r="B7" s="13"/>
      <c r="C7" s="510"/>
      <c r="D7" s="575" t="s">
        <v>1277</v>
      </c>
      <c r="E7" s="575"/>
      <c r="F7" s="575"/>
      <c r="G7" s="575"/>
      <c r="H7" s="575"/>
      <c r="I7" s="575"/>
      <c r="J7" s="575"/>
      <c r="K7" s="575"/>
    </row>
    <row r="8" spans="1:11" ht="12.75" customHeight="1">
      <c r="A8" s="23" t="s">
        <v>494</v>
      </c>
      <c r="B8" s="13"/>
      <c r="C8" s="510"/>
      <c r="D8" s="66">
        <v>1</v>
      </c>
      <c r="E8" s="66">
        <v>2</v>
      </c>
      <c r="F8" s="60">
        <v>3</v>
      </c>
      <c r="G8" s="60">
        <v>4</v>
      </c>
      <c r="H8" s="60">
        <v>5</v>
      </c>
      <c r="I8" s="60">
        <v>6</v>
      </c>
      <c r="J8" s="60">
        <v>7</v>
      </c>
      <c r="K8" s="510" t="s">
        <v>900</v>
      </c>
    </row>
    <row r="9" spans="1:11" ht="12.75" customHeight="1">
      <c r="A9" s="23" t="s">
        <v>495</v>
      </c>
      <c r="B9" s="13"/>
      <c r="C9" s="510"/>
      <c r="D9" s="13"/>
      <c r="E9" s="13"/>
      <c r="F9" s="14"/>
      <c r="G9" s="14"/>
      <c r="H9" s="14"/>
      <c r="I9" s="14"/>
      <c r="J9" s="14"/>
      <c r="K9" s="510"/>
    </row>
    <row r="10" spans="1:11" ht="11.25" customHeight="1">
      <c r="A10" s="11" t="s">
        <v>496</v>
      </c>
      <c r="B10" s="19"/>
      <c r="C10" s="511"/>
      <c r="D10" s="19"/>
      <c r="E10" s="19"/>
      <c r="F10" s="21"/>
      <c r="G10" s="21"/>
      <c r="H10" s="21"/>
      <c r="I10" s="21"/>
      <c r="J10" s="21"/>
      <c r="K10" s="11"/>
    </row>
    <row r="11" spans="1:11" ht="15" customHeight="1">
      <c r="A11" s="10" t="s">
        <v>780</v>
      </c>
      <c r="B11" s="13" t="s">
        <v>1935</v>
      </c>
      <c r="C11" s="10">
        <v>71643</v>
      </c>
      <c r="D11" s="13">
        <v>264</v>
      </c>
      <c r="E11" s="13">
        <v>1883</v>
      </c>
      <c r="F11" s="14">
        <v>4528</v>
      </c>
      <c r="G11" s="14">
        <v>8889</v>
      </c>
      <c r="H11" s="14">
        <v>18327</v>
      </c>
      <c r="I11" s="14">
        <v>20948</v>
      </c>
      <c r="J11" s="14">
        <v>10048</v>
      </c>
      <c r="K11" s="10">
        <v>6756</v>
      </c>
    </row>
    <row r="12" spans="1:11" ht="10.5" customHeight="1">
      <c r="A12" s="10" t="s">
        <v>1936</v>
      </c>
      <c r="B12" s="13" t="s">
        <v>1937</v>
      </c>
      <c r="C12" s="10">
        <v>29748</v>
      </c>
      <c r="D12" s="13">
        <v>229</v>
      </c>
      <c r="E12" s="13">
        <v>1467</v>
      </c>
      <c r="F12" s="14">
        <v>2843</v>
      </c>
      <c r="G12" s="14">
        <v>3683</v>
      </c>
      <c r="H12" s="14">
        <v>6840</v>
      </c>
      <c r="I12" s="14">
        <v>7846</v>
      </c>
      <c r="J12" s="14">
        <v>3944</v>
      </c>
      <c r="K12" s="10">
        <v>2896</v>
      </c>
    </row>
    <row r="13" spans="2:11" ht="10.5" customHeight="1">
      <c r="B13" s="13" t="s">
        <v>1938</v>
      </c>
      <c r="C13" s="10">
        <v>41895</v>
      </c>
      <c r="D13" s="13">
        <v>35</v>
      </c>
      <c r="E13" s="13">
        <v>416</v>
      </c>
      <c r="F13" s="14">
        <v>1685</v>
      </c>
      <c r="G13" s="14">
        <v>5206</v>
      </c>
      <c r="H13" s="14">
        <v>11487</v>
      </c>
      <c r="I13" s="14">
        <v>13102</v>
      </c>
      <c r="J13" s="14">
        <v>6104</v>
      </c>
      <c r="K13" s="10">
        <v>3860</v>
      </c>
    </row>
    <row r="14" spans="1:11" ht="15" customHeight="1">
      <c r="A14" s="10" t="s">
        <v>1278</v>
      </c>
      <c r="B14" s="13" t="s">
        <v>1935</v>
      </c>
      <c r="C14" s="10">
        <v>3791</v>
      </c>
      <c r="D14" s="13">
        <v>43</v>
      </c>
      <c r="E14" s="13">
        <v>207</v>
      </c>
      <c r="F14" s="14">
        <v>341</v>
      </c>
      <c r="G14" s="14">
        <v>507</v>
      </c>
      <c r="H14" s="14">
        <v>1023</v>
      </c>
      <c r="I14" s="14">
        <v>970</v>
      </c>
      <c r="J14" s="14">
        <v>413</v>
      </c>
      <c r="K14" s="10">
        <v>287</v>
      </c>
    </row>
    <row r="15" spans="2:11" ht="10.5" customHeight="1">
      <c r="B15" s="13" t="s">
        <v>1937</v>
      </c>
      <c r="C15" s="10">
        <v>1704</v>
      </c>
      <c r="D15" s="13">
        <v>40</v>
      </c>
      <c r="E15" s="13">
        <v>175</v>
      </c>
      <c r="F15" s="14">
        <v>261</v>
      </c>
      <c r="G15" s="14">
        <v>209</v>
      </c>
      <c r="H15" s="14">
        <v>364</v>
      </c>
      <c r="I15" s="14">
        <v>358</v>
      </c>
      <c r="J15" s="14">
        <v>165</v>
      </c>
      <c r="K15" s="10">
        <v>132</v>
      </c>
    </row>
    <row r="16" spans="2:11" ht="10.5" customHeight="1">
      <c r="B16" s="13" t="s">
        <v>1938</v>
      </c>
      <c r="C16" s="10">
        <v>2087</v>
      </c>
      <c r="D16" s="13">
        <v>3</v>
      </c>
      <c r="E16" s="13">
        <v>32</v>
      </c>
      <c r="F16" s="14">
        <v>80</v>
      </c>
      <c r="G16" s="14">
        <v>298</v>
      </c>
      <c r="H16" s="14">
        <v>659</v>
      </c>
      <c r="I16" s="14">
        <v>612</v>
      </c>
      <c r="J16" s="14">
        <v>248</v>
      </c>
      <c r="K16" s="10">
        <v>155</v>
      </c>
    </row>
    <row r="17" spans="1:11" ht="15" customHeight="1">
      <c r="A17" s="10" t="s">
        <v>1279</v>
      </c>
      <c r="B17" s="13" t="s">
        <v>1935</v>
      </c>
      <c r="C17" s="10">
        <v>3319</v>
      </c>
      <c r="D17" s="13">
        <v>13</v>
      </c>
      <c r="E17" s="13">
        <v>38</v>
      </c>
      <c r="F17" s="14">
        <v>207</v>
      </c>
      <c r="G17" s="14">
        <v>430</v>
      </c>
      <c r="H17" s="14">
        <v>949</v>
      </c>
      <c r="I17" s="14">
        <v>944</v>
      </c>
      <c r="J17" s="14">
        <v>464</v>
      </c>
      <c r="K17" s="10">
        <v>274</v>
      </c>
    </row>
    <row r="18" spans="2:11" ht="10.5" customHeight="1">
      <c r="B18" s="13" t="s">
        <v>1937</v>
      </c>
      <c r="C18" s="10">
        <v>1107</v>
      </c>
      <c r="D18" s="13">
        <v>13</v>
      </c>
      <c r="E18" s="13">
        <v>23</v>
      </c>
      <c r="F18" s="14">
        <v>109</v>
      </c>
      <c r="G18" s="14">
        <v>126</v>
      </c>
      <c r="H18" s="14">
        <v>308</v>
      </c>
      <c r="I18" s="14">
        <v>283</v>
      </c>
      <c r="J18" s="14">
        <v>154</v>
      </c>
      <c r="K18" s="10">
        <v>91</v>
      </c>
    </row>
    <row r="19" spans="2:11" ht="10.5" customHeight="1">
      <c r="B19" s="13" t="s">
        <v>1938</v>
      </c>
      <c r="C19" s="10">
        <v>2212</v>
      </c>
      <c r="D19" s="13" t="s">
        <v>530</v>
      </c>
      <c r="E19" s="13">
        <v>15</v>
      </c>
      <c r="F19" s="14">
        <v>98</v>
      </c>
      <c r="G19" s="14">
        <v>304</v>
      </c>
      <c r="H19" s="14">
        <v>641</v>
      </c>
      <c r="I19" s="14">
        <v>661</v>
      </c>
      <c r="J19" s="14">
        <v>310</v>
      </c>
      <c r="K19" s="10">
        <v>183</v>
      </c>
    </row>
    <row r="20" spans="1:11" ht="15" customHeight="1">
      <c r="A20" s="10" t="s">
        <v>1280</v>
      </c>
      <c r="B20" s="13" t="s">
        <v>1935</v>
      </c>
      <c r="C20" s="10">
        <v>3999</v>
      </c>
      <c r="D20" s="13">
        <v>2</v>
      </c>
      <c r="E20" s="13">
        <v>47</v>
      </c>
      <c r="F20" s="14">
        <v>249</v>
      </c>
      <c r="G20" s="14">
        <v>450</v>
      </c>
      <c r="H20" s="14">
        <v>1091</v>
      </c>
      <c r="I20" s="14">
        <v>1324</v>
      </c>
      <c r="J20" s="14">
        <v>541</v>
      </c>
      <c r="K20" s="10">
        <v>295</v>
      </c>
    </row>
    <row r="21" spans="2:11" ht="10.5" customHeight="1">
      <c r="B21" s="13" t="s">
        <v>1937</v>
      </c>
      <c r="C21" s="10">
        <v>1529</v>
      </c>
      <c r="D21" s="13" t="s">
        <v>530</v>
      </c>
      <c r="E21" s="13">
        <v>28</v>
      </c>
      <c r="F21" s="14">
        <v>138</v>
      </c>
      <c r="G21" s="14">
        <v>180</v>
      </c>
      <c r="H21" s="14">
        <v>364</v>
      </c>
      <c r="I21" s="14">
        <v>483</v>
      </c>
      <c r="J21" s="14">
        <v>214</v>
      </c>
      <c r="K21" s="10">
        <v>122</v>
      </c>
    </row>
    <row r="22" spans="2:11" ht="10.5" customHeight="1">
      <c r="B22" s="13" t="s">
        <v>1938</v>
      </c>
      <c r="C22" s="10">
        <v>2470</v>
      </c>
      <c r="D22" s="13">
        <v>2</v>
      </c>
      <c r="E22" s="13">
        <v>19</v>
      </c>
      <c r="F22" s="14">
        <v>111</v>
      </c>
      <c r="G22" s="14">
        <v>270</v>
      </c>
      <c r="H22" s="14">
        <v>727</v>
      </c>
      <c r="I22" s="14">
        <v>841</v>
      </c>
      <c r="J22" s="14">
        <v>327</v>
      </c>
      <c r="K22" s="10">
        <v>173</v>
      </c>
    </row>
    <row r="23" spans="1:11" ht="15" customHeight="1">
      <c r="A23" s="10" t="s">
        <v>1281</v>
      </c>
      <c r="B23" s="13" t="s">
        <v>1935</v>
      </c>
      <c r="C23" s="10">
        <v>1987</v>
      </c>
      <c r="D23" s="13">
        <v>8</v>
      </c>
      <c r="E23" s="13">
        <v>99</v>
      </c>
      <c r="F23" s="14">
        <v>191</v>
      </c>
      <c r="G23" s="14">
        <v>313</v>
      </c>
      <c r="H23" s="14">
        <v>565</v>
      </c>
      <c r="I23" s="14">
        <v>441</v>
      </c>
      <c r="J23" s="14">
        <v>224</v>
      </c>
      <c r="K23" s="10">
        <v>146</v>
      </c>
    </row>
    <row r="24" spans="2:11" ht="10.5" customHeight="1">
      <c r="B24" s="13" t="s">
        <v>1937</v>
      </c>
      <c r="C24" s="10">
        <v>1061</v>
      </c>
      <c r="D24" s="13">
        <v>7</v>
      </c>
      <c r="E24" s="13">
        <v>91</v>
      </c>
      <c r="F24" s="14">
        <v>142</v>
      </c>
      <c r="G24" s="14">
        <v>177</v>
      </c>
      <c r="H24" s="14">
        <v>272</v>
      </c>
      <c r="I24" s="14">
        <v>216</v>
      </c>
      <c r="J24" s="14">
        <v>108</v>
      </c>
      <c r="K24" s="10">
        <v>48</v>
      </c>
    </row>
    <row r="25" spans="2:11" ht="10.5" customHeight="1">
      <c r="B25" s="13" t="s">
        <v>1938</v>
      </c>
      <c r="C25" s="10">
        <v>926</v>
      </c>
      <c r="D25" s="13">
        <v>1</v>
      </c>
      <c r="E25" s="13">
        <v>8</v>
      </c>
      <c r="F25" s="14">
        <v>49</v>
      </c>
      <c r="G25" s="14">
        <v>136</v>
      </c>
      <c r="H25" s="14">
        <v>293</v>
      </c>
      <c r="I25" s="14">
        <v>225</v>
      </c>
      <c r="J25" s="14">
        <v>116</v>
      </c>
      <c r="K25" s="10">
        <v>98</v>
      </c>
    </row>
    <row r="26" spans="1:11" ht="15" customHeight="1">
      <c r="A26" s="10" t="s">
        <v>1282</v>
      </c>
      <c r="B26" s="13" t="s">
        <v>1935</v>
      </c>
      <c r="C26" s="10">
        <v>4220</v>
      </c>
      <c r="D26" s="13">
        <v>4</v>
      </c>
      <c r="E26" s="13">
        <v>69</v>
      </c>
      <c r="F26" s="14">
        <v>225</v>
      </c>
      <c r="G26" s="14">
        <v>527</v>
      </c>
      <c r="H26" s="14">
        <v>1117</v>
      </c>
      <c r="I26" s="14">
        <v>1328</v>
      </c>
      <c r="J26" s="14">
        <v>609</v>
      </c>
      <c r="K26" s="10">
        <v>341</v>
      </c>
    </row>
    <row r="27" spans="2:11" ht="10.5" customHeight="1">
      <c r="B27" s="13" t="s">
        <v>1937</v>
      </c>
      <c r="C27" s="10">
        <v>1714</v>
      </c>
      <c r="D27" s="13">
        <v>4</v>
      </c>
      <c r="E27" s="13">
        <v>51</v>
      </c>
      <c r="F27" s="14">
        <v>95</v>
      </c>
      <c r="G27" s="14">
        <v>190</v>
      </c>
      <c r="H27" s="14">
        <v>423</v>
      </c>
      <c r="I27" s="14">
        <v>515</v>
      </c>
      <c r="J27" s="14">
        <v>249</v>
      </c>
      <c r="K27" s="10">
        <v>187</v>
      </c>
    </row>
    <row r="28" spans="2:11" ht="10.5" customHeight="1">
      <c r="B28" s="13" t="s">
        <v>1938</v>
      </c>
      <c r="C28" s="10">
        <v>2506</v>
      </c>
      <c r="D28" s="13" t="s">
        <v>530</v>
      </c>
      <c r="E28" s="13">
        <v>18</v>
      </c>
      <c r="F28" s="14">
        <v>130</v>
      </c>
      <c r="G28" s="14">
        <v>337</v>
      </c>
      <c r="H28" s="14">
        <v>694</v>
      </c>
      <c r="I28" s="14">
        <v>813</v>
      </c>
      <c r="J28" s="14">
        <v>360</v>
      </c>
      <c r="K28" s="10">
        <v>154</v>
      </c>
    </row>
    <row r="29" spans="1:11" ht="15" customHeight="1">
      <c r="A29" s="10" t="s">
        <v>1646</v>
      </c>
      <c r="B29" s="13" t="s">
        <v>1935</v>
      </c>
      <c r="C29" s="10">
        <v>7213</v>
      </c>
      <c r="D29" s="13">
        <v>38</v>
      </c>
      <c r="E29" s="13">
        <v>140</v>
      </c>
      <c r="F29" s="14">
        <v>275</v>
      </c>
      <c r="G29" s="14">
        <v>695</v>
      </c>
      <c r="H29" s="14">
        <v>1720</v>
      </c>
      <c r="I29" s="14">
        <v>2325</v>
      </c>
      <c r="J29" s="14">
        <v>1157</v>
      </c>
      <c r="K29" s="10">
        <v>863</v>
      </c>
    </row>
    <row r="30" spans="2:11" ht="10.5" customHeight="1">
      <c r="B30" s="13" t="s">
        <v>1937</v>
      </c>
      <c r="C30" s="10">
        <v>2250</v>
      </c>
      <c r="D30" s="13">
        <v>35</v>
      </c>
      <c r="E30" s="13">
        <v>109</v>
      </c>
      <c r="F30" s="14">
        <v>127</v>
      </c>
      <c r="G30" s="14">
        <v>217</v>
      </c>
      <c r="H30" s="14">
        <v>506</v>
      </c>
      <c r="I30" s="14">
        <v>650</v>
      </c>
      <c r="J30" s="14">
        <v>339</v>
      </c>
      <c r="K30" s="10">
        <v>267</v>
      </c>
    </row>
    <row r="31" spans="2:11" ht="10.5" customHeight="1">
      <c r="B31" s="13" t="s">
        <v>1938</v>
      </c>
      <c r="C31" s="10">
        <v>4963</v>
      </c>
      <c r="D31" s="13">
        <v>3</v>
      </c>
      <c r="E31" s="13">
        <v>31</v>
      </c>
      <c r="F31" s="14">
        <v>148</v>
      </c>
      <c r="G31" s="14">
        <v>478</v>
      </c>
      <c r="H31" s="14">
        <v>1214</v>
      </c>
      <c r="I31" s="14">
        <v>1675</v>
      </c>
      <c r="J31" s="14">
        <v>818</v>
      </c>
      <c r="K31" s="10">
        <v>596</v>
      </c>
    </row>
    <row r="32" spans="1:11" ht="15" customHeight="1">
      <c r="A32" s="10" t="s">
        <v>1647</v>
      </c>
      <c r="B32" s="13" t="s">
        <v>1935</v>
      </c>
      <c r="C32" s="10">
        <v>11731</v>
      </c>
      <c r="D32" s="13">
        <v>30</v>
      </c>
      <c r="E32" s="13">
        <v>337</v>
      </c>
      <c r="F32" s="14">
        <v>757</v>
      </c>
      <c r="G32" s="14">
        <v>1442</v>
      </c>
      <c r="H32" s="14">
        <v>2746</v>
      </c>
      <c r="I32" s="14">
        <v>3462</v>
      </c>
      <c r="J32" s="14">
        <v>1777</v>
      </c>
      <c r="K32" s="10">
        <v>1180</v>
      </c>
    </row>
    <row r="33" spans="2:11" ht="10.5" customHeight="1">
      <c r="B33" s="13" t="s">
        <v>1937</v>
      </c>
      <c r="C33" s="10">
        <v>5135</v>
      </c>
      <c r="D33" s="13">
        <v>28</v>
      </c>
      <c r="E33" s="13">
        <v>244</v>
      </c>
      <c r="F33" s="14">
        <v>491</v>
      </c>
      <c r="G33" s="14">
        <v>620</v>
      </c>
      <c r="H33" s="14">
        <v>1150</v>
      </c>
      <c r="I33" s="14">
        <v>1355</v>
      </c>
      <c r="J33" s="14">
        <v>706</v>
      </c>
      <c r="K33" s="10">
        <v>541</v>
      </c>
    </row>
    <row r="34" spans="2:11" ht="10.5" customHeight="1">
      <c r="B34" s="13" t="s">
        <v>1938</v>
      </c>
      <c r="C34" s="10">
        <v>6596</v>
      </c>
      <c r="D34" s="13">
        <v>2</v>
      </c>
      <c r="E34" s="13">
        <v>93</v>
      </c>
      <c r="F34" s="14">
        <v>266</v>
      </c>
      <c r="G34" s="14">
        <v>822</v>
      </c>
      <c r="H34" s="14">
        <v>1596</v>
      </c>
      <c r="I34" s="14">
        <v>2107</v>
      </c>
      <c r="J34" s="14">
        <v>1071</v>
      </c>
      <c r="K34" s="10">
        <v>639</v>
      </c>
    </row>
    <row r="35" spans="1:11" ht="15" customHeight="1">
      <c r="A35" s="10" t="s">
        <v>1648</v>
      </c>
      <c r="B35" s="13" t="s">
        <v>1935</v>
      </c>
      <c r="C35" s="10">
        <v>1207</v>
      </c>
      <c r="D35" s="13">
        <v>4</v>
      </c>
      <c r="E35" s="13">
        <v>27</v>
      </c>
      <c r="F35" s="14">
        <v>83</v>
      </c>
      <c r="G35" s="14">
        <v>155</v>
      </c>
      <c r="H35" s="14">
        <v>340</v>
      </c>
      <c r="I35" s="14">
        <v>309</v>
      </c>
      <c r="J35" s="14">
        <v>161</v>
      </c>
      <c r="K35" s="10">
        <v>128</v>
      </c>
    </row>
    <row r="36" spans="2:11" ht="10.5" customHeight="1">
      <c r="B36" s="13" t="s">
        <v>1937</v>
      </c>
      <c r="C36" s="10">
        <v>527</v>
      </c>
      <c r="D36" s="13">
        <v>4</v>
      </c>
      <c r="E36" s="13">
        <v>23</v>
      </c>
      <c r="F36" s="14">
        <v>60</v>
      </c>
      <c r="G36" s="14">
        <v>79</v>
      </c>
      <c r="H36" s="14">
        <v>125</v>
      </c>
      <c r="I36" s="14">
        <v>107</v>
      </c>
      <c r="J36" s="14">
        <v>64</v>
      </c>
      <c r="K36" s="10">
        <v>65</v>
      </c>
    </row>
    <row r="37" spans="2:11" ht="10.5" customHeight="1">
      <c r="B37" s="13" t="s">
        <v>1938</v>
      </c>
      <c r="C37" s="10">
        <v>680</v>
      </c>
      <c r="D37" s="13" t="s">
        <v>530</v>
      </c>
      <c r="E37" s="13">
        <v>4</v>
      </c>
      <c r="F37" s="14">
        <v>23</v>
      </c>
      <c r="G37" s="14">
        <v>76</v>
      </c>
      <c r="H37" s="14">
        <v>215</v>
      </c>
      <c r="I37" s="14">
        <v>202</v>
      </c>
      <c r="J37" s="14">
        <v>97</v>
      </c>
      <c r="K37" s="10">
        <v>63</v>
      </c>
    </row>
    <row r="38" spans="1:11" ht="15" customHeight="1">
      <c r="A38" s="10" t="s">
        <v>1649</v>
      </c>
      <c r="B38" s="13" t="s">
        <v>1935</v>
      </c>
      <c r="C38" s="10">
        <v>4569</v>
      </c>
      <c r="D38" s="13">
        <v>9</v>
      </c>
      <c r="E38" s="13">
        <v>53</v>
      </c>
      <c r="F38" s="14">
        <v>131</v>
      </c>
      <c r="G38" s="14">
        <v>424</v>
      </c>
      <c r="H38" s="14">
        <v>1220</v>
      </c>
      <c r="I38" s="14">
        <v>1536</v>
      </c>
      <c r="J38" s="14">
        <v>741</v>
      </c>
      <c r="K38" s="10">
        <v>455</v>
      </c>
    </row>
    <row r="39" spans="2:11" ht="10.5" customHeight="1">
      <c r="B39" s="13" t="s">
        <v>1937</v>
      </c>
      <c r="C39" s="10">
        <v>1420</v>
      </c>
      <c r="D39" s="13">
        <v>5</v>
      </c>
      <c r="E39" s="13">
        <v>38</v>
      </c>
      <c r="F39" s="14">
        <v>56</v>
      </c>
      <c r="G39" s="14">
        <v>122</v>
      </c>
      <c r="H39" s="14">
        <v>347</v>
      </c>
      <c r="I39" s="14">
        <v>428</v>
      </c>
      <c r="J39" s="14">
        <v>244</v>
      </c>
      <c r="K39" s="10">
        <v>180</v>
      </c>
    </row>
    <row r="40" spans="2:11" ht="10.5" customHeight="1">
      <c r="B40" s="13" t="s">
        <v>1938</v>
      </c>
      <c r="C40" s="10">
        <v>3149</v>
      </c>
      <c r="D40" s="13">
        <v>4</v>
      </c>
      <c r="E40" s="13">
        <v>15</v>
      </c>
      <c r="F40" s="14">
        <v>75</v>
      </c>
      <c r="G40" s="14">
        <v>302</v>
      </c>
      <c r="H40" s="14">
        <v>873</v>
      </c>
      <c r="I40" s="14">
        <v>1108</v>
      </c>
      <c r="J40" s="14">
        <v>497</v>
      </c>
      <c r="K40" s="10">
        <v>275</v>
      </c>
    </row>
    <row r="41" spans="1:11" ht="15" customHeight="1">
      <c r="A41" s="10" t="s">
        <v>1650</v>
      </c>
      <c r="B41" s="13" t="s">
        <v>1935</v>
      </c>
      <c r="C41" s="10">
        <v>1913</v>
      </c>
      <c r="D41" s="13">
        <v>6</v>
      </c>
      <c r="E41" s="13">
        <v>18</v>
      </c>
      <c r="F41" s="14">
        <v>79</v>
      </c>
      <c r="G41" s="14">
        <v>209</v>
      </c>
      <c r="H41" s="14">
        <v>437</v>
      </c>
      <c r="I41" s="14">
        <v>589</v>
      </c>
      <c r="J41" s="14">
        <v>294</v>
      </c>
      <c r="K41" s="10">
        <v>281</v>
      </c>
    </row>
    <row r="42" spans="2:11" ht="10.5" customHeight="1">
      <c r="B42" s="13" t="s">
        <v>1937</v>
      </c>
      <c r="C42" s="10">
        <v>889</v>
      </c>
      <c r="D42" s="13">
        <v>2</v>
      </c>
      <c r="E42" s="13">
        <v>6</v>
      </c>
      <c r="F42" s="14">
        <v>26</v>
      </c>
      <c r="G42" s="14">
        <v>99</v>
      </c>
      <c r="H42" s="14">
        <v>207</v>
      </c>
      <c r="I42" s="14">
        <v>286</v>
      </c>
      <c r="J42" s="14">
        <v>152</v>
      </c>
      <c r="K42" s="10">
        <v>111</v>
      </c>
    </row>
    <row r="43" spans="2:11" ht="10.5" customHeight="1">
      <c r="B43" s="13" t="s">
        <v>1938</v>
      </c>
      <c r="C43" s="10">
        <v>1024</v>
      </c>
      <c r="D43" s="13">
        <v>4</v>
      </c>
      <c r="E43" s="13">
        <v>12</v>
      </c>
      <c r="F43" s="14">
        <v>53</v>
      </c>
      <c r="G43" s="14">
        <v>110</v>
      </c>
      <c r="H43" s="14">
        <v>230</v>
      </c>
      <c r="I43" s="14">
        <v>303</v>
      </c>
      <c r="J43" s="14">
        <v>142</v>
      </c>
      <c r="K43" s="10">
        <v>170</v>
      </c>
    </row>
    <row r="44" spans="1:11" ht="15" customHeight="1">
      <c r="A44" s="10" t="s">
        <v>1651</v>
      </c>
      <c r="B44" s="13" t="s">
        <v>1935</v>
      </c>
      <c r="C44" s="10">
        <v>5008</v>
      </c>
      <c r="D44" s="13">
        <v>21</v>
      </c>
      <c r="E44" s="13">
        <v>331</v>
      </c>
      <c r="F44" s="14">
        <v>564</v>
      </c>
      <c r="G44" s="14">
        <v>736</v>
      </c>
      <c r="H44" s="14">
        <v>1102</v>
      </c>
      <c r="I44" s="14">
        <v>1204</v>
      </c>
      <c r="J44" s="14">
        <v>559</v>
      </c>
      <c r="K44" s="10">
        <v>491</v>
      </c>
    </row>
    <row r="45" spans="2:11" ht="10.5" customHeight="1">
      <c r="B45" s="13" t="s">
        <v>1937</v>
      </c>
      <c r="C45" s="10">
        <v>2261</v>
      </c>
      <c r="D45" s="13">
        <v>18</v>
      </c>
      <c r="E45" s="13">
        <v>293</v>
      </c>
      <c r="F45" s="14">
        <v>418</v>
      </c>
      <c r="G45" s="14">
        <v>318</v>
      </c>
      <c r="H45" s="14">
        <v>386</v>
      </c>
      <c r="I45" s="14">
        <v>409</v>
      </c>
      <c r="J45" s="14">
        <v>201</v>
      </c>
      <c r="K45" s="10">
        <v>218</v>
      </c>
    </row>
    <row r="46" spans="2:11" ht="10.5" customHeight="1">
      <c r="B46" s="13" t="s">
        <v>1938</v>
      </c>
      <c r="C46" s="10">
        <v>2747</v>
      </c>
      <c r="D46" s="13">
        <v>3</v>
      </c>
      <c r="E46" s="13">
        <v>38</v>
      </c>
      <c r="F46" s="14">
        <v>146</v>
      </c>
      <c r="G46" s="14">
        <v>418</v>
      </c>
      <c r="H46" s="14">
        <v>716</v>
      </c>
      <c r="I46" s="14">
        <v>795</v>
      </c>
      <c r="J46" s="14">
        <v>358</v>
      </c>
      <c r="K46" s="10">
        <v>273</v>
      </c>
    </row>
    <row r="47" spans="1:11" ht="15" customHeight="1">
      <c r="A47" s="10" t="s">
        <v>1652</v>
      </c>
      <c r="B47" s="13" t="s">
        <v>1935</v>
      </c>
      <c r="C47" s="10">
        <v>7604</v>
      </c>
      <c r="D47" s="13">
        <v>25</v>
      </c>
      <c r="E47" s="13">
        <v>111</v>
      </c>
      <c r="F47" s="14">
        <v>354</v>
      </c>
      <c r="G47" s="14">
        <v>954</v>
      </c>
      <c r="H47" s="14">
        <v>1924</v>
      </c>
      <c r="I47" s="14">
        <v>2261</v>
      </c>
      <c r="J47" s="14">
        <v>1186</v>
      </c>
      <c r="K47" s="10">
        <v>789</v>
      </c>
    </row>
    <row r="48" spans="2:11" ht="10.5" customHeight="1">
      <c r="B48" s="13" t="s">
        <v>1937</v>
      </c>
      <c r="C48" s="10">
        <v>3853</v>
      </c>
      <c r="D48" s="13">
        <v>25</v>
      </c>
      <c r="E48" s="13">
        <v>64</v>
      </c>
      <c r="F48" s="14">
        <v>189</v>
      </c>
      <c r="G48" s="14">
        <v>464</v>
      </c>
      <c r="H48" s="14">
        <v>983</v>
      </c>
      <c r="I48" s="14">
        <v>1093</v>
      </c>
      <c r="J48" s="14">
        <v>609</v>
      </c>
      <c r="K48" s="10">
        <v>426</v>
      </c>
    </row>
    <row r="49" spans="2:11" ht="10.5" customHeight="1">
      <c r="B49" s="13" t="s">
        <v>1938</v>
      </c>
      <c r="C49" s="10">
        <v>3751</v>
      </c>
      <c r="D49" s="13" t="s">
        <v>530</v>
      </c>
      <c r="E49" s="13">
        <v>47</v>
      </c>
      <c r="F49" s="14">
        <v>165</v>
      </c>
      <c r="G49" s="14">
        <v>490</v>
      </c>
      <c r="H49" s="14">
        <v>941</v>
      </c>
      <c r="I49" s="14">
        <v>1168</v>
      </c>
      <c r="J49" s="14">
        <v>577</v>
      </c>
      <c r="K49" s="10">
        <v>363</v>
      </c>
    </row>
    <row r="50" spans="1:11" ht="15" customHeight="1">
      <c r="A50" s="10" t="s">
        <v>1653</v>
      </c>
      <c r="B50" s="13" t="s">
        <v>1935</v>
      </c>
      <c r="C50" s="10">
        <v>1790</v>
      </c>
      <c r="D50" s="13">
        <v>6</v>
      </c>
      <c r="E50" s="13">
        <v>30</v>
      </c>
      <c r="F50" s="14">
        <v>77</v>
      </c>
      <c r="G50" s="14">
        <v>185</v>
      </c>
      <c r="H50" s="14">
        <v>442</v>
      </c>
      <c r="I50" s="14">
        <v>634</v>
      </c>
      <c r="J50" s="14">
        <v>252</v>
      </c>
      <c r="K50" s="10">
        <v>164</v>
      </c>
    </row>
    <row r="51" spans="2:11" ht="10.5" customHeight="1">
      <c r="B51" s="13" t="s">
        <v>1937</v>
      </c>
      <c r="C51" s="10">
        <v>551</v>
      </c>
      <c r="D51" s="13">
        <v>2</v>
      </c>
      <c r="E51" s="13">
        <v>18</v>
      </c>
      <c r="F51" s="14">
        <v>38</v>
      </c>
      <c r="G51" s="14">
        <v>69</v>
      </c>
      <c r="H51" s="14">
        <v>121</v>
      </c>
      <c r="I51" s="14">
        <v>171</v>
      </c>
      <c r="J51" s="14">
        <v>71</v>
      </c>
      <c r="K51" s="10">
        <v>61</v>
      </c>
    </row>
    <row r="52" spans="2:11" ht="10.5" customHeight="1">
      <c r="B52" s="13" t="s">
        <v>1938</v>
      </c>
      <c r="C52" s="10">
        <v>1239</v>
      </c>
      <c r="D52" s="13">
        <v>4</v>
      </c>
      <c r="E52" s="13">
        <v>12</v>
      </c>
      <c r="F52" s="14">
        <v>39</v>
      </c>
      <c r="G52" s="14">
        <v>116</v>
      </c>
      <c r="H52" s="14">
        <v>321</v>
      </c>
      <c r="I52" s="14">
        <v>463</v>
      </c>
      <c r="J52" s="14">
        <v>181</v>
      </c>
      <c r="K52" s="10">
        <v>103</v>
      </c>
    </row>
    <row r="53" spans="1:11" ht="15" customHeight="1">
      <c r="A53" s="10" t="s">
        <v>1654</v>
      </c>
      <c r="B53" s="13" t="s">
        <v>1935</v>
      </c>
      <c r="C53" s="10">
        <v>2635</v>
      </c>
      <c r="D53" s="13">
        <v>27</v>
      </c>
      <c r="E53" s="13">
        <v>149</v>
      </c>
      <c r="F53" s="14">
        <v>405</v>
      </c>
      <c r="G53" s="14">
        <v>398</v>
      </c>
      <c r="H53" s="14">
        <v>578</v>
      </c>
      <c r="I53" s="14">
        <v>646</v>
      </c>
      <c r="J53" s="14">
        <v>270</v>
      </c>
      <c r="K53" s="10">
        <v>162</v>
      </c>
    </row>
    <row r="54" spans="2:11" ht="10.5" customHeight="1">
      <c r="B54" s="13" t="s">
        <v>1937</v>
      </c>
      <c r="C54" s="10">
        <v>1376</v>
      </c>
      <c r="D54" s="13">
        <v>24</v>
      </c>
      <c r="E54" s="13">
        <v>132</v>
      </c>
      <c r="F54" s="14">
        <v>328</v>
      </c>
      <c r="G54" s="14">
        <v>225</v>
      </c>
      <c r="H54" s="14">
        <v>223</v>
      </c>
      <c r="I54" s="14">
        <v>265</v>
      </c>
      <c r="J54" s="14">
        <v>100</v>
      </c>
      <c r="K54" s="10">
        <v>79</v>
      </c>
    </row>
    <row r="55" spans="2:11" ht="10.5" customHeight="1">
      <c r="B55" s="13" t="s">
        <v>1938</v>
      </c>
      <c r="C55" s="10">
        <v>1259</v>
      </c>
      <c r="D55" s="13">
        <v>3</v>
      </c>
      <c r="E55" s="13">
        <v>17</v>
      </c>
      <c r="F55" s="14">
        <v>77</v>
      </c>
      <c r="G55" s="14">
        <v>173</v>
      </c>
      <c r="H55" s="14">
        <v>355</v>
      </c>
      <c r="I55" s="14">
        <v>381</v>
      </c>
      <c r="J55" s="14">
        <v>170</v>
      </c>
      <c r="K55" s="10">
        <v>83</v>
      </c>
    </row>
    <row r="56" spans="1:11" ht="15" customHeight="1">
      <c r="A56" s="10" t="s">
        <v>1655</v>
      </c>
      <c r="B56" s="13" t="s">
        <v>1935</v>
      </c>
      <c r="C56" s="10">
        <v>8268</v>
      </c>
      <c r="D56" s="13">
        <v>11</v>
      </c>
      <c r="E56" s="13">
        <v>147</v>
      </c>
      <c r="F56" s="14">
        <v>440</v>
      </c>
      <c r="G56" s="14">
        <v>1122</v>
      </c>
      <c r="H56" s="14">
        <v>2428</v>
      </c>
      <c r="I56" s="14">
        <v>2417</v>
      </c>
      <c r="J56" s="14">
        <v>1054</v>
      </c>
      <c r="K56" s="10">
        <v>649</v>
      </c>
    </row>
    <row r="57" spans="2:11" ht="10.5" customHeight="1">
      <c r="B57" s="13" t="s">
        <v>1937</v>
      </c>
      <c r="C57" s="10">
        <v>3256</v>
      </c>
      <c r="D57" s="13">
        <v>7</v>
      </c>
      <c r="E57" s="13">
        <v>112</v>
      </c>
      <c r="F57" s="14">
        <v>286</v>
      </c>
      <c r="G57" s="14">
        <v>462</v>
      </c>
      <c r="H57" s="14">
        <v>792</v>
      </c>
      <c r="I57" s="14">
        <v>956</v>
      </c>
      <c r="J57" s="14">
        <v>391</v>
      </c>
      <c r="K57" s="10">
        <v>250</v>
      </c>
    </row>
    <row r="58" spans="2:11" ht="10.5" customHeight="1">
      <c r="B58" s="13" t="s">
        <v>1938</v>
      </c>
      <c r="C58" s="10">
        <v>5012</v>
      </c>
      <c r="D58" s="13">
        <v>4</v>
      </c>
      <c r="E58" s="13">
        <v>35</v>
      </c>
      <c r="F58" s="14">
        <v>154</v>
      </c>
      <c r="G58" s="14">
        <v>660</v>
      </c>
      <c r="H58" s="14">
        <v>1636</v>
      </c>
      <c r="I58" s="14">
        <v>1461</v>
      </c>
      <c r="J58" s="14">
        <v>663</v>
      </c>
      <c r="K58" s="10">
        <v>399</v>
      </c>
    </row>
    <row r="59" spans="1:11" ht="15" customHeight="1">
      <c r="A59" s="10" t="s">
        <v>1656</v>
      </c>
      <c r="B59" s="13" t="s">
        <v>1935</v>
      </c>
      <c r="C59" s="10">
        <v>2389</v>
      </c>
      <c r="D59" s="13">
        <v>17</v>
      </c>
      <c r="E59" s="13">
        <v>80</v>
      </c>
      <c r="F59" s="14">
        <v>150</v>
      </c>
      <c r="G59" s="14">
        <v>342</v>
      </c>
      <c r="H59" s="14">
        <v>645</v>
      </c>
      <c r="I59" s="14">
        <v>558</v>
      </c>
      <c r="J59" s="14">
        <v>346</v>
      </c>
      <c r="K59" s="10">
        <v>251</v>
      </c>
    </row>
    <row r="60" spans="2:11" ht="10.5" customHeight="1">
      <c r="B60" s="13" t="s">
        <v>1937</v>
      </c>
      <c r="C60" s="10">
        <v>1115</v>
      </c>
      <c r="D60" s="13">
        <v>15</v>
      </c>
      <c r="E60" s="13">
        <v>60</v>
      </c>
      <c r="F60" s="14">
        <v>79</v>
      </c>
      <c r="G60" s="14">
        <v>126</v>
      </c>
      <c r="H60" s="14">
        <v>269</v>
      </c>
      <c r="I60" s="14">
        <v>271</v>
      </c>
      <c r="J60" s="14">
        <v>177</v>
      </c>
      <c r="K60" s="10">
        <v>118</v>
      </c>
    </row>
    <row r="61" spans="2:11" ht="10.5" customHeight="1">
      <c r="B61" s="13" t="s">
        <v>1938</v>
      </c>
      <c r="C61" s="10">
        <v>1274</v>
      </c>
      <c r="D61" s="10">
        <v>2</v>
      </c>
      <c r="E61" s="13">
        <v>20</v>
      </c>
      <c r="F61" s="14">
        <v>71</v>
      </c>
      <c r="G61" s="14">
        <v>216</v>
      </c>
      <c r="H61" s="14">
        <v>376</v>
      </c>
      <c r="I61" s="14">
        <v>287</v>
      </c>
      <c r="J61" s="14">
        <v>169</v>
      </c>
      <c r="K61" s="10">
        <v>133</v>
      </c>
    </row>
    <row r="62" ht="11.25" customHeight="1"/>
  </sheetData>
  <mergeCells count="4">
    <mergeCell ref="C6:C10"/>
    <mergeCell ref="D7:K7"/>
    <mergeCell ref="D6:K6"/>
    <mergeCell ref="K8:K9"/>
  </mergeCells>
  <printOptions/>
  <pageMargins left="0.7874015748031497" right="0.984251968503937" top="0.7874015748031497" bottom="0.7874015748031497" header="0" footer="0"/>
  <pageSetup horizontalDpi="300" verticalDpi="300" orientation="portrait" paperSize="9" scale="95" r:id="rId1"/>
</worksheet>
</file>

<file path=xl/worksheets/sheet57.xml><?xml version="1.0" encoding="utf-8"?>
<worksheet xmlns="http://schemas.openxmlformats.org/spreadsheetml/2006/main" xmlns:r="http://schemas.openxmlformats.org/officeDocument/2006/relationships">
  <dimension ref="A3:J96"/>
  <sheetViews>
    <sheetView showGridLines="0" workbookViewId="0" topLeftCell="A1">
      <selection activeCell="M8" sqref="M8"/>
    </sheetView>
  </sheetViews>
  <sheetFormatPr defaultColWidth="9.140625" defaultRowHeight="12.75"/>
  <cols>
    <col min="1" max="1" width="22.8515625" style="10" customWidth="1"/>
    <col min="2" max="2" width="8.7109375" style="10" customWidth="1"/>
    <col min="3" max="3" width="10.421875" style="10" customWidth="1"/>
    <col min="4" max="4" width="9.7109375" style="10" customWidth="1"/>
    <col min="5" max="5" width="7.28125" style="10" customWidth="1"/>
    <col min="6" max="6" width="7.00390625" style="10" customWidth="1"/>
    <col min="7" max="8" width="7.28125" style="10" customWidth="1"/>
    <col min="9" max="9" width="8.00390625" style="10" customWidth="1"/>
    <col min="10" max="11" width="7.421875" style="10" customWidth="1"/>
    <col min="12" max="12" width="8.00390625" style="10" customWidth="1"/>
    <col min="13" max="13" width="10.00390625" style="10" customWidth="1"/>
    <col min="14" max="14" width="5.7109375" style="10" customWidth="1"/>
    <col min="15" max="15" width="7.00390625" style="10" customWidth="1"/>
    <col min="16" max="16" width="6.8515625" style="10" customWidth="1"/>
    <col min="17" max="17" width="5.8515625" style="10" customWidth="1"/>
    <col min="18" max="18" width="9.140625" style="10" customWidth="1"/>
    <col min="19" max="19" width="9.57421875" style="10" customWidth="1"/>
    <col min="20" max="20" width="9.140625" style="10" customWidth="1"/>
    <col min="21" max="21" width="6.7109375" style="10" customWidth="1"/>
    <col min="22" max="22" width="7.140625" style="10" customWidth="1"/>
    <col min="23" max="23" width="6.421875" style="10" customWidth="1"/>
    <col min="24" max="16384" width="9.140625" style="10" customWidth="1"/>
  </cols>
  <sheetData>
    <row r="2" ht="9.75" customHeight="1"/>
    <row r="3" ht="16.5" customHeight="1">
      <c r="A3" s="10" t="s">
        <v>412</v>
      </c>
    </row>
    <row r="4" spans="1:10" ht="19.5" customHeight="1">
      <c r="A4" s="11" t="s">
        <v>1840</v>
      </c>
      <c r="B4" s="11"/>
      <c r="C4" s="11"/>
      <c r="D4" s="11"/>
      <c r="E4" s="11"/>
      <c r="F4" s="11"/>
      <c r="G4" s="11"/>
      <c r="H4" s="11"/>
      <c r="I4" s="11"/>
      <c r="J4" s="11"/>
    </row>
    <row r="5" spans="1:10" ht="21.75" customHeight="1">
      <c r="A5" s="545" t="s">
        <v>227</v>
      </c>
      <c r="B5" s="566" t="s">
        <v>2054</v>
      </c>
      <c r="C5" s="567"/>
      <c r="D5" s="567"/>
      <c r="E5" s="567"/>
      <c r="F5" s="567"/>
      <c r="G5" s="570"/>
      <c r="H5" s="566" t="s">
        <v>2055</v>
      </c>
      <c r="I5" s="567"/>
      <c r="J5" s="567"/>
    </row>
    <row r="6" spans="1:10" ht="15.75" customHeight="1">
      <c r="A6" s="519"/>
      <c r="B6" s="581" t="s">
        <v>1841</v>
      </c>
      <c r="C6" s="493"/>
      <c r="D6" s="582"/>
      <c r="E6" s="493" t="s">
        <v>1842</v>
      </c>
      <c r="F6" s="493"/>
      <c r="G6" s="493"/>
      <c r="H6" s="493"/>
      <c r="I6" s="493"/>
      <c r="J6" s="493"/>
    </row>
    <row r="7" spans="1:10" ht="15" customHeight="1">
      <c r="A7" s="519"/>
      <c r="B7" s="574" t="s">
        <v>1843</v>
      </c>
      <c r="C7" s="575"/>
      <c r="D7" s="583"/>
      <c r="E7" s="575" t="s">
        <v>1844</v>
      </c>
      <c r="F7" s="575"/>
      <c r="G7" s="575"/>
      <c r="H7" s="575"/>
      <c r="I7" s="575"/>
      <c r="J7" s="575"/>
    </row>
    <row r="8" spans="1:10" ht="16.5" customHeight="1">
      <c r="A8" s="519"/>
      <c r="B8" s="60" t="s">
        <v>1928</v>
      </c>
      <c r="C8" s="60" t="s">
        <v>1845</v>
      </c>
      <c r="D8" s="60" t="s">
        <v>1846</v>
      </c>
      <c r="E8" s="56" t="s">
        <v>1928</v>
      </c>
      <c r="F8" s="56" t="s">
        <v>1845</v>
      </c>
      <c r="G8" s="70" t="s">
        <v>1846</v>
      </c>
      <c r="H8" s="56" t="s">
        <v>1928</v>
      </c>
      <c r="I8" s="56" t="s">
        <v>1845</v>
      </c>
      <c r="J8" s="67" t="s">
        <v>1846</v>
      </c>
    </row>
    <row r="9" spans="1:10" ht="26.25" customHeight="1">
      <c r="A9" s="520"/>
      <c r="B9" s="61" t="s">
        <v>1931</v>
      </c>
      <c r="C9" s="47" t="s">
        <v>1847</v>
      </c>
      <c r="D9" s="47" t="s">
        <v>1848</v>
      </c>
      <c r="E9" s="68" t="s">
        <v>1931</v>
      </c>
      <c r="F9" s="69" t="s">
        <v>1847</v>
      </c>
      <c r="G9" s="69" t="s">
        <v>1848</v>
      </c>
      <c r="H9" s="71" t="s">
        <v>1931</v>
      </c>
      <c r="I9" s="69" t="s">
        <v>1847</v>
      </c>
      <c r="J9" s="50" t="s">
        <v>1848</v>
      </c>
    </row>
    <row r="10" spans="1:10" ht="27" customHeight="1">
      <c r="A10" s="13" t="s">
        <v>780</v>
      </c>
      <c r="B10" s="14">
        <v>538</v>
      </c>
      <c r="C10" s="14">
        <v>588</v>
      </c>
      <c r="D10" s="14">
        <v>461</v>
      </c>
      <c r="E10" s="57">
        <v>3.5</v>
      </c>
      <c r="F10" s="57">
        <v>3.8</v>
      </c>
      <c r="G10" s="57">
        <v>3.1</v>
      </c>
      <c r="H10" s="57">
        <v>15.3</v>
      </c>
      <c r="I10" s="57">
        <v>14.1</v>
      </c>
      <c r="J10" s="24">
        <v>17</v>
      </c>
    </row>
    <row r="11" spans="1:10" ht="18" customHeight="1">
      <c r="A11" s="13" t="s">
        <v>1936</v>
      </c>
      <c r="B11" s="14"/>
      <c r="C11" s="14"/>
      <c r="D11" s="14"/>
      <c r="E11" s="57"/>
      <c r="F11" s="57"/>
      <c r="G11" s="57"/>
      <c r="H11" s="57"/>
      <c r="I11" s="57"/>
      <c r="J11" s="24"/>
    </row>
    <row r="12" spans="1:10" ht="15.75" customHeight="1">
      <c r="A12" s="13" t="s">
        <v>2056</v>
      </c>
      <c r="B12" s="14"/>
      <c r="C12" s="14"/>
      <c r="D12" s="14"/>
      <c r="E12" s="57"/>
      <c r="F12" s="57"/>
      <c r="G12" s="57"/>
      <c r="H12" s="57"/>
      <c r="I12" s="57"/>
      <c r="J12" s="24"/>
    </row>
    <row r="13" spans="1:10" ht="16.5" customHeight="1">
      <c r="A13" s="13" t="s">
        <v>1849</v>
      </c>
      <c r="B13" s="14">
        <v>753</v>
      </c>
      <c r="C13" s="14">
        <v>864</v>
      </c>
      <c r="D13" s="14">
        <v>561</v>
      </c>
      <c r="E13" s="57">
        <v>4.7</v>
      </c>
      <c r="F13" s="57">
        <v>5.3</v>
      </c>
      <c r="G13" s="57">
        <v>3.6</v>
      </c>
      <c r="H13" s="57">
        <v>18.9</v>
      </c>
      <c r="I13" s="57">
        <v>18.4</v>
      </c>
      <c r="J13" s="24">
        <v>20</v>
      </c>
    </row>
    <row r="14" spans="1:10" ht="16.5" customHeight="1">
      <c r="A14" s="13" t="s">
        <v>658</v>
      </c>
      <c r="B14" s="14">
        <v>444</v>
      </c>
      <c r="C14" s="14">
        <v>407</v>
      </c>
      <c r="D14" s="14">
        <v>518</v>
      </c>
      <c r="E14" s="57">
        <v>2.9</v>
      </c>
      <c r="F14" s="57">
        <v>2.6</v>
      </c>
      <c r="G14" s="57">
        <v>3.4</v>
      </c>
      <c r="H14" s="57">
        <v>13.8</v>
      </c>
      <c r="I14" s="57">
        <v>11</v>
      </c>
      <c r="J14" s="24">
        <v>19.6</v>
      </c>
    </row>
    <row r="15" spans="1:10" ht="16.5" customHeight="1">
      <c r="A15" s="13" t="s">
        <v>1850</v>
      </c>
      <c r="B15" s="14">
        <v>388</v>
      </c>
      <c r="C15" s="14">
        <v>445</v>
      </c>
      <c r="D15" s="14">
        <v>337</v>
      </c>
      <c r="E15" s="57">
        <v>2.6</v>
      </c>
      <c r="F15" s="57">
        <v>2.9</v>
      </c>
      <c r="G15" s="57">
        <v>2.2</v>
      </c>
      <c r="H15" s="57">
        <v>12.8</v>
      </c>
      <c r="I15" s="57">
        <v>12.8</v>
      </c>
      <c r="J15" s="24">
        <v>12.8</v>
      </c>
    </row>
    <row r="16" spans="1:10" ht="16.5" customHeight="1">
      <c r="A16" s="13" t="s">
        <v>1851</v>
      </c>
      <c r="B16" s="14">
        <v>582</v>
      </c>
      <c r="C16" s="14">
        <v>619</v>
      </c>
      <c r="D16" s="14">
        <v>527</v>
      </c>
      <c r="E16" s="57">
        <v>3.9</v>
      </c>
      <c r="F16" s="57">
        <v>4.1</v>
      </c>
      <c r="G16" s="57">
        <v>3.7</v>
      </c>
      <c r="H16" s="57">
        <v>16.9</v>
      </c>
      <c r="I16" s="57">
        <v>15.4</v>
      </c>
      <c r="J16" s="24">
        <v>19.2</v>
      </c>
    </row>
    <row r="17" spans="1:10" ht="16.5" customHeight="1">
      <c r="A17" s="13" t="s">
        <v>1852</v>
      </c>
      <c r="B17" s="14">
        <v>427</v>
      </c>
      <c r="C17" s="14">
        <v>446</v>
      </c>
      <c r="D17" s="14">
        <v>388</v>
      </c>
      <c r="E17" s="57">
        <v>2.7</v>
      </c>
      <c r="F17" s="57">
        <v>2.8</v>
      </c>
      <c r="G17" s="57">
        <v>2.4</v>
      </c>
      <c r="H17" s="57">
        <v>10.8</v>
      </c>
      <c r="I17" s="57">
        <v>9.7</v>
      </c>
      <c r="J17" s="24">
        <v>12.7</v>
      </c>
    </row>
    <row r="18" spans="1:10" ht="16.5" customHeight="1">
      <c r="A18" s="13" t="s">
        <v>1853</v>
      </c>
      <c r="B18" s="14">
        <v>589</v>
      </c>
      <c r="C18" s="14">
        <v>684</v>
      </c>
      <c r="D18" s="14">
        <v>442</v>
      </c>
      <c r="E18" s="57">
        <v>4</v>
      </c>
      <c r="F18" s="57">
        <v>4.5</v>
      </c>
      <c r="G18" s="57">
        <v>3.2</v>
      </c>
      <c r="H18" s="57">
        <v>16.4</v>
      </c>
      <c r="I18" s="57">
        <v>15.8</v>
      </c>
      <c r="J18" s="24">
        <v>17.5</v>
      </c>
    </row>
    <row r="19" spans="1:10" ht="15.75" customHeight="1">
      <c r="A19" s="13" t="s">
        <v>499</v>
      </c>
      <c r="B19" s="14"/>
      <c r="C19" s="14"/>
      <c r="D19" s="14"/>
      <c r="E19" s="57"/>
      <c r="F19" s="57"/>
      <c r="G19" s="57"/>
      <c r="H19" s="57"/>
      <c r="I19" s="57"/>
      <c r="J19" s="24"/>
    </row>
    <row r="20" spans="1:10" ht="19.5" customHeight="1">
      <c r="A20" s="13" t="s">
        <v>663</v>
      </c>
      <c r="B20" s="14">
        <v>488</v>
      </c>
      <c r="C20" s="14">
        <v>507</v>
      </c>
      <c r="D20" s="14">
        <v>444</v>
      </c>
      <c r="E20" s="57">
        <v>3.2</v>
      </c>
      <c r="F20" s="57">
        <v>3.2</v>
      </c>
      <c r="G20" s="57">
        <v>2.9</v>
      </c>
      <c r="H20" s="57">
        <v>12.2</v>
      </c>
      <c r="I20" s="57">
        <v>10.9</v>
      </c>
      <c r="J20" s="24">
        <v>15.4</v>
      </c>
    </row>
    <row r="21" spans="1:10" ht="12.75" customHeight="1">
      <c r="A21" s="13" t="s">
        <v>2057</v>
      </c>
      <c r="B21" s="14"/>
      <c r="C21" s="14"/>
      <c r="D21" s="14"/>
      <c r="E21" s="57"/>
      <c r="F21" s="57"/>
      <c r="G21" s="57"/>
      <c r="H21" s="57"/>
      <c r="I21" s="57"/>
      <c r="J21" s="24"/>
    </row>
    <row r="22" spans="1:10" ht="12.75" customHeight="1">
      <c r="A22" s="13" t="s">
        <v>1854</v>
      </c>
      <c r="B22" s="14">
        <v>272</v>
      </c>
      <c r="C22" s="14">
        <v>282</v>
      </c>
      <c r="D22" s="14">
        <v>251</v>
      </c>
      <c r="E22" s="57">
        <v>1.7</v>
      </c>
      <c r="F22" s="57">
        <v>1.8</v>
      </c>
      <c r="G22" s="57">
        <v>1.6</v>
      </c>
      <c r="H22" s="57">
        <v>7.6</v>
      </c>
      <c r="I22" s="57">
        <v>7.1</v>
      </c>
      <c r="J22" s="24">
        <v>8.5</v>
      </c>
    </row>
    <row r="23" spans="1:10" ht="12.75" customHeight="1">
      <c r="A23" s="13" t="s">
        <v>665</v>
      </c>
      <c r="B23" s="14">
        <v>342</v>
      </c>
      <c r="C23" s="14">
        <v>343</v>
      </c>
      <c r="D23" s="14">
        <v>338</v>
      </c>
      <c r="E23" s="57">
        <v>2.4</v>
      </c>
      <c r="F23" s="57">
        <v>2.4</v>
      </c>
      <c r="G23" s="57">
        <v>2.4</v>
      </c>
      <c r="H23" s="57">
        <v>10.4</v>
      </c>
      <c r="I23" s="57">
        <v>9.1</v>
      </c>
      <c r="J23" s="24">
        <v>13.5</v>
      </c>
    </row>
    <row r="24" spans="1:10" ht="12.75" customHeight="1">
      <c r="A24" s="13" t="s">
        <v>1855</v>
      </c>
      <c r="B24" s="14">
        <v>773</v>
      </c>
      <c r="C24" s="14">
        <v>753</v>
      </c>
      <c r="D24" s="14">
        <v>787</v>
      </c>
      <c r="E24" s="57">
        <v>5.3</v>
      </c>
      <c r="F24" s="57">
        <v>5.2</v>
      </c>
      <c r="G24" s="57">
        <v>5.3</v>
      </c>
      <c r="H24" s="57">
        <v>23.3</v>
      </c>
      <c r="I24" s="57">
        <v>17</v>
      </c>
      <c r="J24" s="24">
        <v>27.4</v>
      </c>
    </row>
    <row r="25" spans="1:10" ht="12.75" customHeight="1">
      <c r="A25" s="13" t="s">
        <v>667</v>
      </c>
      <c r="B25" s="14">
        <v>853</v>
      </c>
      <c r="C25" s="14">
        <v>853</v>
      </c>
      <c r="D25" s="14" t="s">
        <v>530</v>
      </c>
      <c r="E25" s="57">
        <v>5.2</v>
      </c>
      <c r="F25" s="57">
        <v>5.2</v>
      </c>
      <c r="G25" s="57" t="s">
        <v>534</v>
      </c>
      <c r="H25" s="57">
        <v>15.3</v>
      </c>
      <c r="I25" s="57">
        <v>15.3</v>
      </c>
      <c r="J25" s="63" t="s">
        <v>533</v>
      </c>
    </row>
    <row r="26" spans="1:10" ht="21.75" customHeight="1">
      <c r="A26" s="13" t="s">
        <v>668</v>
      </c>
      <c r="B26" s="14">
        <v>394</v>
      </c>
      <c r="C26" s="14">
        <v>393</v>
      </c>
      <c r="D26" s="14">
        <v>396</v>
      </c>
      <c r="E26" s="57">
        <v>2.7</v>
      </c>
      <c r="F26" s="57">
        <v>2.6</v>
      </c>
      <c r="G26" s="57">
        <v>2.9</v>
      </c>
      <c r="H26" s="57">
        <v>12.2</v>
      </c>
      <c r="I26" s="57">
        <v>9.8</v>
      </c>
      <c r="J26" s="24">
        <v>16.1</v>
      </c>
    </row>
    <row r="27" spans="1:10" ht="12.75" customHeight="1">
      <c r="A27" s="13" t="s">
        <v>2057</v>
      </c>
      <c r="B27" s="14"/>
      <c r="C27" s="14"/>
      <c r="D27" s="14"/>
      <c r="E27" s="57"/>
      <c r="F27" s="57"/>
      <c r="G27" s="57"/>
      <c r="H27" s="57"/>
      <c r="I27" s="57"/>
      <c r="J27" s="24"/>
    </row>
    <row r="28" spans="1:10" ht="12.75" customHeight="1">
      <c r="A28" s="13" t="s">
        <v>1856</v>
      </c>
      <c r="B28" s="14">
        <v>352</v>
      </c>
      <c r="C28" s="14">
        <v>292</v>
      </c>
      <c r="D28" s="14">
        <v>445</v>
      </c>
      <c r="E28" s="57">
        <v>2.4</v>
      </c>
      <c r="F28" s="57">
        <v>1.9</v>
      </c>
      <c r="G28" s="57">
        <v>3.3</v>
      </c>
      <c r="H28" s="57">
        <v>11.3</v>
      </c>
      <c r="I28" s="57">
        <v>7.5</v>
      </c>
      <c r="J28" s="24">
        <v>18.1</v>
      </c>
    </row>
    <row r="29" spans="1:10" ht="12.75" customHeight="1">
      <c r="A29" s="13" t="s">
        <v>670</v>
      </c>
      <c r="B29" s="14">
        <v>436</v>
      </c>
      <c r="C29" s="14">
        <v>502</v>
      </c>
      <c r="D29" s="14">
        <v>354</v>
      </c>
      <c r="E29" s="57">
        <v>2.9</v>
      </c>
      <c r="F29" s="57">
        <v>3.2</v>
      </c>
      <c r="G29" s="57">
        <v>2.6</v>
      </c>
      <c r="H29" s="57">
        <v>13.1</v>
      </c>
      <c r="I29" s="57">
        <v>12.2</v>
      </c>
      <c r="J29" s="24">
        <v>14.4</v>
      </c>
    </row>
    <row r="30" spans="1:10" ht="19.5" customHeight="1">
      <c r="A30" s="13" t="s">
        <v>671</v>
      </c>
      <c r="B30" s="14">
        <v>382</v>
      </c>
      <c r="C30" s="14">
        <v>465</v>
      </c>
      <c r="D30" s="14">
        <v>313</v>
      </c>
      <c r="E30" s="57">
        <v>2.6</v>
      </c>
      <c r="F30" s="57">
        <v>3.1</v>
      </c>
      <c r="G30" s="57">
        <v>2.2</v>
      </c>
      <c r="H30" s="57">
        <v>12.8</v>
      </c>
      <c r="I30" s="57">
        <v>13.5</v>
      </c>
      <c r="J30" s="24">
        <v>12.2</v>
      </c>
    </row>
    <row r="31" spans="1:10" ht="12.75" customHeight="1">
      <c r="A31" s="13" t="s">
        <v>2057</v>
      </c>
      <c r="B31" s="14"/>
      <c r="C31" s="14"/>
      <c r="D31" s="14"/>
      <c r="E31" s="57"/>
      <c r="F31" s="57"/>
      <c r="G31" s="57"/>
      <c r="H31" s="57"/>
      <c r="I31" s="57"/>
      <c r="J31" s="24"/>
    </row>
    <row r="32" spans="1:10" ht="12.75" customHeight="1">
      <c r="A32" s="13" t="s">
        <v>672</v>
      </c>
      <c r="B32" s="14">
        <v>397</v>
      </c>
      <c r="C32" s="14">
        <v>557</v>
      </c>
      <c r="D32" s="14">
        <v>300</v>
      </c>
      <c r="E32" s="57">
        <v>2.8</v>
      </c>
      <c r="F32" s="57">
        <v>3.9</v>
      </c>
      <c r="G32" s="57">
        <v>2.2</v>
      </c>
      <c r="H32" s="57">
        <v>13.6</v>
      </c>
      <c r="I32" s="57">
        <v>15.2</v>
      </c>
      <c r="J32" s="24">
        <v>12.6</v>
      </c>
    </row>
    <row r="33" spans="1:10" ht="12.75" customHeight="1">
      <c r="A33" s="13" t="s">
        <v>1857</v>
      </c>
      <c r="B33" s="14">
        <v>240</v>
      </c>
      <c r="C33" s="14">
        <v>331</v>
      </c>
      <c r="D33" s="14">
        <v>188</v>
      </c>
      <c r="E33" s="57">
        <v>1.7</v>
      </c>
      <c r="F33" s="57">
        <v>2.2</v>
      </c>
      <c r="G33" s="57">
        <v>1.3</v>
      </c>
      <c r="H33" s="57">
        <v>9</v>
      </c>
      <c r="I33" s="57">
        <v>11.4</v>
      </c>
      <c r="J33" s="24">
        <v>7.6</v>
      </c>
    </row>
    <row r="34" spans="1:10" ht="12.75" customHeight="1">
      <c r="A34" s="13" t="s">
        <v>1156</v>
      </c>
      <c r="B34" s="14">
        <v>458</v>
      </c>
      <c r="C34" s="14">
        <v>499</v>
      </c>
      <c r="D34" s="14">
        <v>412</v>
      </c>
      <c r="E34" s="57">
        <v>3.1</v>
      </c>
      <c r="F34" s="57">
        <v>3.3</v>
      </c>
      <c r="G34" s="57">
        <v>2.8</v>
      </c>
      <c r="H34" s="57">
        <v>14.7</v>
      </c>
      <c r="I34" s="57">
        <v>14</v>
      </c>
      <c r="J34" s="24">
        <v>15.4</v>
      </c>
    </row>
    <row r="35" spans="1:10" ht="19.5" customHeight="1">
      <c r="A35" s="13" t="s">
        <v>1858</v>
      </c>
      <c r="B35" s="14">
        <v>487</v>
      </c>
      <c r="C35" s="14">
        <v>527</v>
      </c>
      <c r="D35" s="14">
        <v>414</v>
      </c>
      <c r="E35" s="57">
        <v>3.2</v>
      </c>
      <c r="F35" s="57">
        <v>3.5</v>
      </c>
      <c r="G35" s="57">
        <v>2.7</v>
      </c>
      <c r="H35" s="57">
        <v>13.9</v>
      </c>
      <c r="I35" s="57">
        <v>13.4</v>
      </c>
      <c r="J35" s="24">
        <v>14.8</v>
      </c>
    </row>
    <row r="36" spans="1:10" ht="12.75" customHeight="1">
      <c r="A36" s="13" t="s">
        <v>2057</v>
      </c>
      <c r="B36" s="14"/>
      <c r="C36" s="14"/>
      <c r="D36" s="14"/>
      <c r="E36" s="57"/>
      <c r="F36" s="57"/>
      <c r="G36" s="57"/>
      <c r="H36" s="57"/>
      <c r="I36" s="57"/>
      <c r="J36" s="24"/>
    </row>
    <row r="37" spans="1:10" ht="12.75" customHeight="1">
      <c r="A37" s="13" t="s">
        <v>1859</v>
      </c>
      <c r="B37" s="14">
        <v>551</v>
      </c>
      <c r="C37" s="14">
        <v>651</v>
      </c>
      <c r="D37" s="14">
        <v>362</v>
      </c>
      <c r="E37" s="57">
        <v>3.6</v>
      </c>
      <c r="F37" s="57">
        <v>4.2</v>
      </c>
      <c r="G37" s="57">
        <v>2.3</v>
      </c>
      <c r="H37" s="57">
        <v>14.9</v>
      </c>
      <c r="I37" s="57">
        <v>16.1</v>
      </c>
      <c r="J37" s="24">
        <v>12.7</v>
      </c>
    </row>
    <row r="38" spans="1:10" ht="12.75" customHeight="1">
      <c r="A38" s="13" t="s">
        <v>1860</v>
      </c>
      <c r="B38" s="14">
        <v>448</v>
      </c>
      <c r="C38" s="14">
        <v>451</v>
      </c>
      <c r="D38" s="14">
        <v>443</v>
      </c>
      <c r="E38" s="57">
        <v>3</v>
      </c>
      <c r="F38" s="57">
        <v>3</v>
      </c>
      <c r="G38" s="57">
        <v>2.9</v>
      </c>
      <c r="H38" s="57">
        <v>13.3</v>
      </c>
      <c r="I38" s="57">
        <v>11.7</v>
      </c>
      <c r="J38" s="24">
        <v>16</v>
      </c>
    </row>
    <row r="39" spans="1:10" ht="19.5" customHeight="1">
      <c r="A39" s="13" t="s">
        <v>1861</v>
      </c>
      <c r="B39" s="14">
        <v>383</v>
      </c>
      <c r="C39" s="14">
        <v>342</v>
      </c>
      <c r="D39" s="14">
        <v>457</v>
      </c>
      <c r="E39" s="57">
        <v>2.3</v>
      </c>
      <c r="F39" s="57">
        <v>2</v>
      </c>
      <c r="G39" s="57">
        <v>2.8</v>
      </c>
      <c r="H39" s="57">
        <v>11.2</v>
      </c>
      <c r="I39" s="57">
        <v>8.9</v>
      </c>
      <c r="J39" s="24">
        <v>15.5</v>
      </c>
    </row>
    <row r="40" spans="1:10" ht="12.75" customHeight="1">
      <c r="A40" s="13" t="s">
        <v>2057</v>
      </c>
      <c r="B40" s="14"/>
      <c r="C40" s="14"/>
      <c r="D40" s="14"/>
      <c r="E40" s="57"/>
      <c r="F40" s="57"/>
      <c r="G40" s="57"/>
      <c r="H40" s="57"/>
      <c r="I40" s="57"/>
      <c r="J40" s="24"/>
    </row>
    <row r="41" spans="1:10" ht="12.75" customHeight="1">
      <c r="A41" s="13" t="s">
        <v>1862</v>
      </c>
      <c r="B41" s="14">
        <v>348</v>
      </c>
      <c r="C41" s="14">
        <v>252</v>
      </c>
      <c r="D41" s="14">
        <v>458</v>
      </c>
      <c r="E41" s="57">
        <v>2.1</v>
      </c>
      <c r="F41" s="57">
        <v>1.6</v>
      </c>
      <c r="G41" s="57">
        <v>2.6</v>
      </c>
      <c r="H41" s="57">
        <v>10.7</v>
      </c>
      <c r="I41" s="57">
        <v>7.4</v>
      </c>
      <c r="J41" s="24">
        <v>14.3</v>
      </c>
    </row>
    <row r="42" spans="1:10" ht="12.75" customHeight="1">
      <c r="A42" s="13" t="s">
        <v>1863</v>
      </c>
      <c r="B42" s="14">
        <v>411</v>
      </c>
      <c r="C42" s="14">
        <v>365</v>
      </c>
      <c r="D42" s="14">
        <v>456</v>
      </c>
      <c r="E42" s="57">
        <v>2.7</v>
      </c>
      <c r="F42" s="57">
        <v>2.5</v>
      </c>
      <c r="G42" s="57">
        <v>2.9</v>
      </c>
      <c r="H42" s="57">
        <v>14.5</v>
      </c>
      <c r="I42" s="57">
        <v>12.1</v>
      </c>
      <c r="J42" s="24">
        <v>16.6</v>
      </c>
    </row>
    <row r="43" spans="1:10" ht="12.75" customHeight="1">
      <c r="A43" s="13" t="s">
        <v>1864</v>
      </c>
      <c r="B43" s="14">
        <v>392</v>
      </c>
      <c r="C43" s="14">
        <v>392</v>
      </c>
      <c r="D43" s="14" t="s">
        <v>530</v>
      </c>
      <c r="E43" s="57">
        <v>2.1</v>
      </c>
      <c r="F43" s="57">
        <v>2.1</v>
      </c>
      <c r="G43" s="57" t="s">
        <v>532</v>
      </c>
      <c r="H43" s="57">
        <v>8</v>
      </c>
      <c r="I43" s="57">
        <v>8</v>
      </c>
      <c r="J43" s="63" t="s">
        <v>533</v>
      </c>
    </row>
    <row r="44" spans="1:10" ht="19.5" customHeight="1">
      <c r="A44" s="13" t="s">
        <v>1865</v>
      </c>
      <c r="B44" s="14">
        <v>578</v>
      </c>
      <c r="C44" s="14">
        <v>705</v>
      </c>
      <c r="D44" s="14">
        <v>461</v>
      </c>
      <c r="E44" s="57">
        <v>3.8</v>
      </c>
      <c r="F44" s="57">
        <v>4.5</v>
      </c>
      <c r="G44" s="57">
        <v>3.1</v>
      </c>
      <c r="H44" s="57">
        <v>17.6</v>
      </c>
      <c r="I44" s="57">
        <v>16.8</v>
      </c>
      <c r="J44" s="24">
        <v>18.4</v>
      </c>
    </row>
    <row r="45" spans="1:10" ht="12.75" customHeight="1">
      <c r="A45" s="13" t="s">
        <v>2057</v>
      </c>
      <c r="B45" s="14"/>
      <c r="C45" s="14"/>
      <c r="D45" s="14"/>
      <c r="E45" s="57"/>
      <c r="F45" s="57"/>
      <c r="G45" s="57"/>
      <c r="H45" s="57"/>
      <c r="I45" s="57"/>
      <c r="J45" s="24"/>
    </row>
    <row r="46" spans="1:10" ht="12.75" customHeight="1">
      <c r="A46" s="13" t="s">
        <v>1866</v>
      </c>
      <c r="B46" s="14">
        <v>453</v>
      </c>
      <c r="C46" s="14">
        <v>312</v>
      </c>
      <c r="D46" s="14">
        <v>538</v>
      </c>
      <c r="E46" s="57">
        <v>3</v>
      </c>
      <c r="F46" s="57">
        <v>2.1</v>
      </c>
      <c r="G46" s="57">
        <v>3.5</v>
      </c>
      <c r="H46" s="57">
        <v>17.6</v>
      </c>
      <c r="I46" s="57">
        <v>11.9</v>
      </c>
      <c r="J46" s="24">
        <v>20.8</v>
      </c>
    </row>
    <row r="47" spans="1:10" ht="12.75" customHeight="1">
      <c r="A47" s="13" t="s">
        <v>1867</v>
      </c>
      <c r="B47" s="14">
        <v>412</v>
      </c>
      <c r="C47" s="14">
        <v>483</v>
      </c>
      <c r="D47" s="14">
        <v>377</v>
      </c>
      <c r="E47" s="57">
        <v>2.9</v>
      </c>
      <c r="F47" s="57">
        <v>3.5</v>
      </c>
      <c r="G47" s="57">
        <v>2.6</v>
      </c>
      <c r="H47" s="57">
        <v>15.6</v>
      </c>
      <c r="I47" s="57">
        <v>15.8</v>
      </c>
      <c r="J47" s="24">
        <v>15.5</v>
      </c>
    </row>
    <row r="48" spans="1:10" ht="12.75" customHeight="1">
      <c r="A48" s="13" t="s">
        <v>1167</v>
      </c>
      <c r="B48" s="14">
        <v>1168</v>
      </c>
      <c r="C48" s="14">
        <v>1168</v>
      </c>
      <c r="D48" s="14" t="s">
        <v>530</v>
      </c>
      <c r="E48" s="57">
        <v>6.5</v>
      </c>
      <c r="F48" s="57">
        <v>6.5</v>
      </c>
      <c r="G48" s="57" t="s">
        <v>532</v>
      </c>
      <c r="H48" s="57">
        <v>20.6</v>
      </c>
      <c r="I48" s="57">
        <v>20.6</v>
      </c>
      <c r="J48" s="63" t="s">
        <v>533</v>
      </c>
    </row>
    <row r="49" spans="1:10" ht="19.5" customHeight="1">
      <c r="A49" s="13" t="s">
        <v>1868</v>
      </c>
      <c r="B49" s="14">
        <v>927</v>
      </c>
      <c r="C49" s="14">
        <v>1113</v>
      </c>
      <c r="D49" s="14">
        <v>608</v>
      </c>
      <c r="E49" s="57">
        <v>5.8</v>
      </c>
      <c r="F49" s="57">
        <v>6.8</v>
      </c>
      <c r="G49" s="57">
        <v>4</v>
      </c>
      <c r="H49" s="57">
        <v>22.8</v>
      </c>
      <c r="I49" s="57">
        <v>23</v>
      </c>
      <c r="J49" s="24">
        <v>22.3</v>
      </c>
    </row>
    <row r="50" spans="1:10" ht="12.75" customHeight="1">
      <c r="A50" s="13" t="s">
        <v>2057</v>
      </c>
      <c r="B50" s="14"/>
      <c r="C50" s="14"/>
      <c r="D50" s="14"/>
      <c r="E50" s="57"/>
      <c r="F50" s="57"/>
      <c r="G50" s="57"/>
      <c r="H50" s="57"/>
      <c r="I50" s="57"/>
      <c r="J50" s="24"/>
    </row>
    <row r="51" spans="1:10" ht="12.75" customHeight="1">
      <c r="A51" s="13" t="s">
        <v>1869</v>
      </c>
      <c r="B51" s="14">
        <v>390</v>
      </c>
      <c r="C51" s="14">
        <v>433</v>
      </c>
      <c r="D51" s="14">
        <v>352</v>
      </c>
      <c r="E51" s="57">
        <v>2.7</v>
      </c>
      <c r="F51" s="57">
        <v>3.1</v>
      </c>
      <c r="G51" s="57">
        <v>2.4</v>
      </c>
      <c r="H51" s="57">
        <v>12.8</v>
      </c>
      <c r="I51" s="57">
        <v>11.9</v>
      </c>
      <c r="J51" s="24">
        <v>13.5</v>
      </c>
    </row>
    <row r="52" spans="1:10" ht="12.75" customHeight="1">
      <c r="A52" s="13" t="s">
        <v>1870</v>
      </c>
      <c r="B52" s="14">
        <v>346</v>
      </c>
      <c r="C52" s="14">
        <v>444</v>
      </c>
      <c r="D52" s="14">
        <v>286</v>
      </c>
      <c r="E52" s="57">
        <v>2.5</v>
      </c>
      <c r="F52" s="57">
        <v>3.2</v>
      </c>
      <c r="G52" s="57">
        <v>2</v>
      </c>
      <c r="H52" s="57">
        <v>12.9</v>
      </c>
      <c r="I52" s="57">
        <v>15.3</v>
      </c>
      <c r="J52" s="24">
        <v>11.5</v>
      </c>
    </row>
    <row r="53" spans="1:10" ht="12.75" customHeight="1">
      <c r="A53" s="13" t="s">
        <v>1871</v>
      </c>
      <c r="B53" s="14">
        <v>1040</v>
      </c>
      <c r="C53" s="14">
        <v>948</v>
      </c>
      <c r="D53" s="14">
        <v>1154</v>
      </c>
      <c r="E53" s="57">
        <v>6.3</v>
      </c>
      <c r="F53" s="57">
        <v>6</v>
      </c>
      <c r="G53" s="57">
        <v>6.7</v>
      </c>
      <c r="H53" s="57">
        <v>31.1</v>
      </c>
      <c r="I53" s="57">
        <v>25.7</v>
      </c>
      <c r="J53" s="24">
        <v>37.2</v>
      </c>
    </row>
    <row r="54" spans="1:10" ht="12.75" customHeight="1">
      <c r="A54" s="13" t="s">
        <v>1172</v>
      </c>
      <c r="B54" s="14">
        <v>455</v>
      </c>
      <c r="C54" s="14">
        <v>439</v>
      </c>
      <c r="D54" s="14">
        <v>470</v>
      </c>
      <c r="E54" s="57">
        <v>3.2</v>
      </c>
      <c r="F54" s="57">
        <v>3.1</v>
      </c>
      <c r="G54" s="57">
        <v>3.3</v>
      </c>
      <c r="H54" s="57">
        <v>16.3</v>
      </c>
      <c r="I54" s="57">
        <v>14.1</v>
      </c>
      <c r="J54" s="24">
        <v>18.2</v>
      </c>
    </row>
    <row r="55" spans="1:10" ht="12.75" customHeight="1">
      <c r="A55" s="13" t="s">
        <v>1872</v>
      </c>
      <c r="B55" s="14">
        <v>1654</v>
      </c>
      <c r="C55" s="14">
        <v>1654</v>
      </c>
      <c r="D55" s="14" t="s">
        <v>530</v>
      </c>
      <c r="E55" s="57">
        <v>9.2</v>
      </c>
      <c r="F55" s="57">
        <v>9.2</v>
      </c>
      <c r="G55" s="57" t="s">
        <v>533</v>
      </c>
      <c r="H55" s="57">
        <v>26.9</v>
      </c>
      <c r="I55" s="57">
        <v>26.9</v>
      </c>
      <c r="J55" s="63" t="s">
        <v>533</v>
      </c>
    </row>
    <row r="56" spans="1:10" ht="12.75">
      <c r="A56" s="13" t="s">
        <v>1873</v>
      </c>
      <c r="B56" s="14">
        <v>231</v>
      </c>
      <c r="C56" s="14">
        <v>197</v>
      </c>
      <c r="D56" s="14">
        <v>272</v>
      </c>
      <c r="E56" s="57">
        <v>1.3</v>
      </c>
      <c r="F56" s="57">
        <v>1.2</v>
      </c>
      <c r="G56" s="57">
        <v>1.5</v>
      </c>
      <c r="H56" s="57">
        <v>6.8</v>
      </c>
      <c r="I56" s="57">
        <v>5.6</v>
      </c>
      <c r="J56" s="24">
        <v>8.2</v>
      </c>
    </row>
    <row r="57" spans="1:10" ht="12.75">
      <c r="A57" s="13" t="s">
        <v>2058</v>
      </c>
      <c r="B57" s="14"/>
      <c r="C57" s="14"/>
      <c r="D57" s="14"/>
      <c r="E57" s="57"/>
      <c r="F57" s="57"/>
      <c r="G57" s="57"/>
      <c r="H57" s="57"/>
      <c r="I57" s="57"/>
      <c r="J57" s="24"/>
    </row>
    <row r="58" spans="1:10" ht="12.75">
      <c r="A58" s="13" t="s">
        <v>902</v>
      </c>
      <c r="B58" s="14">
        <v>231</v>
      </c>
      <c r="C58" s="14">
        <v>197</v>
      </c>
      <c r="D58" s="14">
        <v>272</v>
      </c>
      <c r="E58" s="57">
        <v>1.3</v>
      </c>
      <c r="F58" s="57">
        <v>1.2</v>
      </c>
      <c r="G58" s="57">
        <v>1.5</v>
      </c>
      <c r="H58" s="57">
        <v>6.8</v>
      </c>
      <c r="I58" s="57">
        <v>5.6</v>
      </c>
      <c r="J58" s="24">
        <v>8.2</v>
      </c>
    </row>
    <row r="59" spans="1:10" ht="12.75">
      <c r="A59" s="13" t="s">
        <v>1874</v>
      </c>
      <c r="B59" s="14">
        <v>388</v>
      </c>
      <c r="C59" s="14">
        <v>380</v>
      </c>
      <c r="D59" s="14">
        <v>393</v>
      </c>
      <c r="E59" s="57">
        <v>2.5</v>
      </c>
      <c r="F59" s="57">
        <v>2.6</v>
      </c>
      <c r="G59" s="57">
        <v>2.5</v>
      </c>
      <c r="H59" s="57">
        <v>14</v>
      </c>
      <c r="I59" s="57">
        <v>12.8</v>
      </c>
      <c r="J59" s="24">
        <v>14.9</v>
      </c>
    </row>
    <row r="60" spans="1:10" ht="12.75">
      <c r="A60" s="13" t="s">
        <v>2057</v>
      </c>
      <c r="B60" s="14"/>
      <c r="C60" s="14"/>
      <c r="D60" s="14"/>
      <c r="E60" s="57"/>
      <c r="F60" s="57"/>
      <c r="G60" s="57"/>
      <c r="H60" s="57"/>
      <c r="I60" s="57"/>
      <c r="J60" s="24"/>
    </row>
    <row r="61" spans="1:10" ht="12.75">
      <c r="A61" s="13" t="s">
        <v>904</v>
      </c>
      <c r="B61" s="14">
        <v>438</v>
      </c>
      <c r="C61" s="14">
        <v>444</v>
      </c>
      <c r="D61" s="14">
        <v>434</v>
      </c>
      <c r="E61" s="57">
        <v>2.8</v>
      </c>
      <c r="F61" s="57">
        <v>3</v>
      </c>
      <c r="G61" s="57">
        <v>2.7</v>
      </c>
      <c r="H61" s="57">
        <v>15.3</v>
      </c>
      <c r="I61" s="57">
        <v>14.5</v>
      </c>
      <c r="J61" s="24">
        <v>16</v>
      </c>
    </row>
    <row r="62" spans="1:10" ht="12.75">
      <c r="A62" s="13" t="s">
        <v>1875</v>
      </c>
      <c r="B62" s="14">
        <v>326</v>
      </c>
      <c r="C62" s="14">
        <v>277</v>
      </c>
      <c r="D62" s="14">
        <v>353</v>
      </c>
      <c r="E62" s="57">
        <v>2.2</v>
      </c>
      <c r="F62" s="57">
        <v>1.9</v>
      </c>
      <c r="G62" s="57">
        <v>2.3</v>
      </c>
      <c r="H62" s="57">
        <v>12.4</v>
      </c>
      <c r="I62" s="57">
        <v>10.1</v>
      </c>
      <c r="J62" s="24">
        <v>13.6</v>
      </c>
    </row>
    <row r="63" spans="1:10" ht="12.75">
      <c r="A63" s="13" t="s">
        <v>1876</v>
      </c>
      <c r="B63" s="14">
        <v>536</v>
      </c>
      <c r="C63" s="14">
        <v>673</v>
      </c>
      <c r="D63" s="14">
        <v>348</v>
      </c>
      <c r="E63" s="57">
        <v>3.3</v>
      </c>
      <c r="F63" s="57">
        <v>4</v>
      </c>
      <c r="G63" s="57">
        <v>2.2</v>
      </c>
      <c r="H63" s="57">
        <v>14.6</v>
      </c>
      <c r="I63" s="57">
        <v>15.6</v>
      </c>
      <c r="J63" s="24">
        <v>13</v>
      </c>
    </row>
    <row r="64" spans="1:10" ht="12.75">
      <c r="A64" s="13" t="s">
        <v>2057</v>
      </c>
      <c r="B64" s="14"/>
      <c r="C64" s="14"/>
      <c r="D64" s="14"/>
      <c r="E64" s="57"/>
      <c r="F64" s="57"/>
      <c r="G64" s="57"/>
      <c r="H64" s="57"/>
      <c r="I64" s="57"/>
      <c r="J64" s="24"/>
    </row>
    <row r="65" spans="1:10" ht="12.75">
      <c r="A65" s="13" t="s">
        <v>907</v>
      </c>
      <c r="B65" s="14">
        <v>632</v>
      </c>
      <c r="C65" s="14">
        <v>748</v>
      </c>
      <c r="D65" s="14">
        <v>439</v>
      </c>
      <c r="E65" s="57">
        <v>3.8</v>
      </c>
      <c r="F65" s="57">
        <v>4.4</v>
      </c>
      <c r="G65" s="57">
        <v>2.7</v>
      </c>
      <c r="H65" s="57">
        <v>16.3</v>
      </c>
      <c r="I65" s="57">
        <v>16.7</v>
      </c>
      <c r="J65" s="24">
        <v>15.5</v>
      </c>
    </row>
    <row r="66" spans="1:10" ht="12.75">
      <c r="A66" s="13" t="s">
        <v>1877</v>
      </c>
      <c r="B66" s="14">
        <v>287</v>
      </c>
      <c r="C66" s="14">
        <v>408</v>
      </c>
      <c r="D66" s="14">
        <v>184</v>
      </c>
      <c r="E66" s="57">
        <v>1.9</v>
      </c>
      <c r="F66" s="57">
        <v>2.6</v>
      </c>
      <c r="G66" s="57">
        <v>1.2</v>
      </c>
      <c r="H66" s="57">
        <v>9.6</v>
      </c>
      <c r="I66" s="57">
        <v>11.4</v>
      </c>
      <c r="J66" s="24">
        <v>8</v>
      </c>
    </row>
    <row r="67" spans="1:10" ht="12.75">
      <c r="A67" s="13" t="s">
        <v>1878</v>
      </c>
      <c r="B67" s="14">
        <v>753</v>
      </c>
      <c r="C67" s="14">
        <v>860</v>
      </c>
      <c r="D67" s="14">
        <v>560</v>
      </c>
      <c r="E67" s="57">
        <v>5.3</v>
      </c>
      <c r="F67" s="57">
        <v>5.8</v>
      </c>
      <c r="G67" s="57">
        <v>4.2</v>
      </c>
      <c r="H67" s="57">
        <v>20.5</v>
      </c>
      <c r="I67" s="57">
        <v>19.5</v>
      </c>
      <c r="J67" s="24">
        <v>22.7</v>
      </c>
    </row>
    <row r="68" spans="1:10" ht="12.75">
      <c r="A68" s="13" t="s">
        <v>2057</v>
      </c>
      <c r="B68" s="14"/>
      <c r="C68" s="14"/>
      <c r="D68" s="14"/>
      <c r="E68" s="57"/>
      <c r="F68" s="57"/>
      <c r="G68" s="57"/>
      <c r="H68" s="57"/>
      <c r="I68" s="57"/>
      <c r="J68" s="24"/>
    </row>
    <row r="69" spans="1:10" ht="12.75">
      <c r="A69" s="13" t="s">
        <v>1879</v>
      </c>
      <c r="B69" s="14">
        <v>388</v>
      </c>
      <c r="C69" s="14">
        <v>396</v>
      </c>
      <c r="D69" s="14">
        <v>378</v>
      </c>
      <c r="E69" s="57">
        <v>2.8</v>
      </c>
      <c r="F69" s="57">
        <v>2.7</v>
      </c>
      <c r="G69" s="57">
        <v>2.8</v>
      </c>
      <c r="H69" s="57">
        <v>13</v>
      </c>
      <c r="I69" s="57">
        <v>10.7</v>
      </c>
      <c r="J69" s="24">
        <v>15.8</v>
      </c>
    </row>
    <row r="70" spans="1:10" ht="12.75">
      <c r="A70" s="13" t="s">
        <v>1880</v>
      </c>
      <c r="B70" s="14">
        <v>771</v>
      </c>
      <c r="C70" s="14">
        <v>927</v>
      </c>
      <c r="D70" s="14">
        <v>635</v>
      </c>
      <c r="E70" s="57">
        <v>5.7</v>
      </c>
      <c r="F70" s="57">
        <v>6.8</v>
      </c>
      <c r="G70" s="57">
        <v>4.8</v>
      </c>
      <c r="H70" s="57">
        <v>24.9</v>
      </c>
      <c r="I70" s="57">
        <v>24.1</v>
      </c>
      <c r="J70" s="24">
        <v>25.5</v>
      </c>
    </row>
    <row r="71" spans="1:10" ht="12.75">
      <c r="A71" s="13" t="s">
        <v>1881</v>
      </c>
      <c r="B71" s="14">
        <v>987</v>
      </c>
      <c r="C71" s="14">
        <v>987</v>
      </c>
      <c r="D71" s="14" t="s">
        <v>532</v>
      </c>
      <c r="E71" s="57">
        <v>6.3</v>
      </c>
      <c r="F71" s="57">
        <v>6.3</v>
      </c>
      <c r="G71" s="57" t="s">
        <v>532</v>
      </c>
      <c r="H71" s="57">
        <v>19.7</v>
      </c>
      <c r="I71" s="57">
        <v>19.7</v>
      </c>
      <c r="J71" s="63" t="s">
        <v>533</v>
      </c>
    </row>
    <row r="72" spans="1:10" ht="12.75">
      <c r="A72" s="13" t="s">
        <v>1882</v>
      </c>
      <c r="B72" s="14">
        <v>348</v>
      </c>
      <c r="C72" s="14">
        <v>279</v>
      </c>
      <c r="D72" s="14">
        <v>621</v>
      </c>
      <c r="E72" s="57">
        <v>2.2</v>
      </c>
      <c r="F72" s="57">
        <v>1.8</v>
      </c>
      <c r="G72" s="57">
        <v>3.8</v>
      </c>
      <c r="H72" s="57">
        <v>11.2</v>
      </c>
      <c r="I72" s="57">
        <v>8.4</v>
      </c>
      <c r="J72" s="24">
        <v>21.5</v>
      </c>
    </row>
    <row r="73" spans="1:10" ht="12.75">
      <c r="A73" s="13" t="s">
        <v>2057</v>
      </c>
      <c r="B73" s="14"/>
      <c r="C73" s="14"/>
      <c r="D73" s="14"/>
      <c r="E73" s="57"/>
      <c r="F73" s="57"/>
      <c r="G73" s="57"/>
      <c r="H73" s="57"/>
      <c r="I73" s="57"/>
      <c r="J73" s="24"/>
    </row>
    <row r="74" spans="1:10" ht="12.75">
      <c r="A74" s="13" t="s">
        <v>1883</v>
      </c>
      <c r="B74" s="14">
        <v>449</v>
      </c>
      <c r="C74" s="14">
        <v>367</v>
      </c>
      <c r="D74" s="14">
        <v>574</v>
      </c>
      <c r="E74" s="57">
        <v>2.7</v>
      </c>
      <c r="F74" s="57">
        <v>2.3</v>
      </c>
      <c r="G74" s="57">
        <v>3.4</v>
      </c>
      <c r="H74" s="57">
        <v>14.9</v>
      </c>
      <c r="I74" s="57">
        <v>11.4</v>
      </c>
      <c r="J74" s="24">
        <v>19.9</v>
      </c>
    </row>
    <row r="75" spans="1:10" ht="12.75">
      <c r="A75" s="13" t="s">
        <v>1884</v>
      </c>
      <c r="B75" s="14">
        <v>710</v>
      </c>
      <c r="C75" s="14">
        <v>670</v>
      </c>
      <c r="D75" s="14">
        <v>754</v>
      </c>
      <c r="E75" s="57">
        <v>4.7</v>
      </c>
      <c r="F75" s="57">
        <v>4.5</v>
      </c>
      <c r="G75" s="57">
        <v>4.9</v>
      </c>
      <c r="H75" s="57">
        <v>22.5</v>
      </c>
      <c r="I75" s="57">
        <v>18.6</v>
      </c>
      <c r="J75" s="24">
        <v>26.5</v>
      </c>
    </row>
    <row r="76" spans="1:10" ht="12.75">
      <c r="A76" s="13" t="s">
        <v>1448</v>
      </c>
      <c r="B76" s="14">
        <v>259</v>
      </c>
      <c r="C76" s="14">
        <v>226</v>
      </c>
      <c r="D76" s="14">
        <v>526</v>
      </c>
      <c r="E76" s="57">
        <v>1.6</v>
      </c>
      <c r="F76" s="57">
        <v>1.5</v>
      </c>
      <c r="G76" s="57">
        <v>3.1</v>
      </c>
      <c r="H76" s="57">
        <v>7.9</v>
      </c>
      <c r="I76" s="57">
        <v>6.5</v>
      </c>
      <c r="J76" s="24">
        <v>17.9</v>
      </c>
    </row>
    <row r="77" spans="1:10" ht="12.75">
      <c r="A77" s="13" t="s">
        <v>1449</v>
      </c>
      <c r="B77" s="14">
        <v>293</v>
      </c>
      <c r="C77" s="14">
        <v>225</v>
      </c>
      <c r="D77" s="14">
        <v>589</v>
      </c>
      <c r="E77" s="57">
        <v>2</v>
      </c>
      <c r="F77" s="57">
        <v>1.6</v>
      </c>
      <c r="G77" s="57">
        <v>3.4</v>
      </c>
      <c r="H77" s="57">
        <v>11.5</v>
      </c>
      <c r="I77" s="57">
        <v>8.8</v>
      </c>
      <c r="J77" s="24">
        <v>20.9</v>
      </c>
    </row>
    <row r="78" spans="1:10" ht="12.75">
      <c r="A78" s="13" t="s">
        <v>1450</v>
      </c>
      <c r="B78" s="14">
        <v>268</v>
      </c>
      <c r="C78" s="14">
        <v>261</v>
      </c>
      <c r="D78" s="14">
        <v>274</v>
      </c>
      <c r="E78" s="57">
        <v>1.8</v>
      </c>
      <c r="F78" s="57">
        <v>1.8</v>
      </c>
      <c r="G78" s="57">
        <v>1.8</v>
      </c>
      <c r="H78" s="57">
        <v>9.2</v>
      </c>
      <c r="I78" s="57">
        <v>8</v>
      </c>
      <c r="J78" s="24">
        <v>10.3</v>
      </c>
    </row>
    <row r="79" spans="1:10" ht="12.75">
      <c r="A79" s="13" t="s">
        <v>2058</v>
      </c>
      <c r="B79" s="14"/>
      <c r="C79" s="14"/>
      <c r="D79" s="14"/>
      <c r="E79" s="57"/>
      <c r="F79" s="57"/>
      <c r="G79" s="57"/>
      <c r="H79" s="57"/>
      <c r="I79" s="57"/>
      <c r="J79" s="24"/>
    </row>
    <row r="80" spans="1:10" ht="12.75">
      <c r="A80" s="13" t="s">
        <v>1451</v>
      </c>
      <c r="B80" s="14">
        <v>268</v>
      </c>
      <c r="C80" s="14">
        <v>261</v>
      </c>
      <c r="D80" s="14">
        <v>274</v>
      </c>
      <c r="E80" s="57">
        <v>1.8</v>
      </c>
      <c r="F80" s="57">
        <v>1.8</v>
      </c>
      <c r="G80" s="57">
        <v>1.8</v>
      </c>
      <c r="H80" s="57">
        <v>9.2</v>
      </c>
      <c r="I80" s="57">
        <v>8</v>
      </c>
      <c r="J80" s="24">
        <v>10.3</v>
      </c>
    </row>
    <row r="81" spans="1:10" ht="12.75">
      <c r="A81" s="13" t="s">
        <v>1452</v>
      </c>
      <c r="B81" s="14">
        <v>612</v>
      </c>
      <c r="C81" s="14">
        <v>801</v>
      </c>
      <c r="D81" s="14">
        <v>344</v>
      </c>
      <c r="E81" s="57">
        <v>4.1</v>
      </c>
      <c r="F81" s="57">
        <v>5.2</v>
      </c>
      <c r="G81" s="57">
        <v>2.4</v>
      </c>
      <c r="H81" s="57">
        <v>16.2</v>
      </c>
      <c r="I81" s="57">
        <v>18.4</v>
      </c>
      <c r="J81" s="24">
        <v>12.8</v>
      </c>
    </row>
    <row r="82" spans="1:10" ht="12.75">
      <c r="A82" s="13" t="s">
        <v>2057</v>
      </c>
      <c r="B82" s="14"/>
      <c r="C82" s="14"/>
      <c r="D82" s="14"/>
      <c r="E82" s="57"/>
      <c r="F82" s="57"/>
      <c r="G82" s="57"/>
      <c r="H82" s="57"/>
      <c r="I82" s="57"/>
      <c r="J82" s="24"/>
    </row>
    <row r="83" spans="1:10" ht="12.75">
      <c r="A83" s="13" t="s">
        <v>1453</v>
      </c>
      <c r="B83" s="14">
        <v>468</v>
      </c>
      <c r="C83" s="14">
        <v>622</v>
      </c>
      <c r="D83" s="14">
        <v>250</v>
      </c>
      <c r="E83" s="57">
        <v>3.3</v>
      </c>
      <c r="F83" s="57">
        <v>4.3</v>
      </c>
      <c r="G83" s="57">
        <v>1.8</v>
      </c>
      <c r="H83" s="57">
        <v>13.2</v>
      </c>
      <c r="I83" s="57">
        <v>15.7</v>
      </c>
      <c r="J83" s="24">
        <v>9.7</v>
      </c>
    </row>
    <row r="84" spans="1:10" ht="12.75">
      <c r="A84" s="13" t="s">
        <v>1093</v>
      </c>
      <c r="B84" s="14">
        <v>718</v>
      </c>
      <c r="C84" s="14">
        <v>901</v>
      </c>
      <c r="D84" s="14">
        <v>454</v>
      </c>
      <c r="E84" s="57">
        <v>4.6</v>
      </c>
      <c r="F84" s="57">
        <v>5.5</v>
      </c>
      <c r="G84" s="57">
        <v>3.2</v>
      </c>
      <c r="H84" s="57">
        <v>18.3</v>
      </c>
      <c r="I84" s="57">
        <v>19.2</v>
      </c>
      <c r="J84" s="24">
        <v>16.8</v>
      </c>
    </row>
    <row r="85" spans="1:10" ht="12.75">
      <c r="A85" s="13" t="s">
        <v>1094</v>
      </c>
      <c r="B85" s="14">
        <v>674</v>
      </c>
      <c r="C85" s="14">
        <v>943</v>
      </c>
      <c r="D85" s="14">
        <v>301</v>
      </c>
      <c r="E85" s="57">
        <v>4.4</v>
      </c>
      <c r="F85" s="57">
        <v>6.2</v>
      </c>
      <c r="G85" s="57">
        <v>1.9</v>
      </c>
      <c r="H85" s="57">
        <v>17</v>
      </c>
      <c r="I85" s="57">
        <v>21.6</v>
      </c>
      <c r="J85" s="24">
        <v>10.6</v>
      </c>
    </row>
    <row r="86" spans="1:10" ht="12.75">
      <c r="A86" s="13" t="s">
        <v>1454</v>
      </c>
      <c r="B86" s="14">
        <v>603</v>
      </c>
      <c r="C86" s="14">
        <v>643</v>
      </c>
      <c r="D86" s="14">
        <v>553</v>
      </c>
      <c r="E86" s="57">
        <v>4.2</v>
      </c>
      <c r="F86" s="57">
        <v>4.4</v>
      </c>
      <c r="G86" s="57">
        <v>4</v>
      </c>
      <c r="H86" s="57">
        <v>18.8</v>
      </c>
      <c r="I86" s="57">
        <v>16.9</v>
      </c>
      <c r="J86" s="24">
        <v>21.2</v>
      </c>
    </row>
    <row r="87" spans="1:10" ht="12.75">
      <c r="A87" s="13" t="s">
        <v>2057</v>
      </c>
      <c r="B87" s="14"/>
      <c r="C87" s="14"/>
      <c r="D87" s="14"/>
      <c r="E87" s="57"/>
      <c r="F87" s="57"/>
      <c r="G87" s="57"/>
      <c r="H87" s="57"/>
      <c r="I87" s="57"/>
      <c r="J87" s="24"/>
    </row>
    <row r="88" spans="1:10" ht="12.75">
      <c r="A88" s="13" t="s">
        <v>1566</v>
      </c>
      <c r="B88" s="14">
        <v>332</v>
      </c>
      <c r="C88" s="14">
        <v>379</v>
      </c>
      <c r="D88" s="14">
        <v>275</v>
      </c>
      <c r="E88" s="57">
        <v>2.4</v>
      </c>
      <c r="F88" s="57">
        <v>2.7</v>
      </c>
      <c r="G88" s="57">
        <v>2</v>
      </c>
      <c r="H88" s="57">
        <v>11.3</v>
      </c>
      <c r="I88" s="57">
        <v>11.5</v>
      </c>
      <c r="J88" s="24">
        <v>10.9</v>
      </c>
    </row>
    <row r="89" spans="1:10" ht="12.75">
      <c r="A89" s="13" t="s">
        <v>1567</v>
      </c>
      <c r="B89" s="14">
        <v>715</v>
      </c>
      <c r="C89" s="14">
        <v>570</v>
      </c>
      <c r="D89" s="14">
        <v>851</v>
      </c>
      <c r="E89" s="57">
        <v>5.2</v>
      </c>
      <c r="F89" s="57">
        <v>4.2</v>
      </c>
      <c r="G89" s="57">
        <v>6.2</v>
      </c>
      <c r="H89" s="57">
        <v>25</v>
      </c>
      <c r="I89" s="57">
        <v>17.7</v>
      </c>
      <c r="J89" s="24">
        <v>31.8</v>
      </c>
    </row>
    <row r="90" spans="1:10" ht="12.75">
      <c r="A90" s="13" t="s">
        <v>1568</v>
      </c>
      <c r="B90" s="14">
        <v>353</v>
      </c>
      <c r="C90" s="14">
        <v>378</v>
      </c>
      <c r="D90" s="14">
        <v>332</v>
      </c>
      <c r="E90" s="57">
        <v>2.5</v>
      </c>
      <c r="F90" s="57">
        <v>2.6</v>
      </c>
      <c r="G90" s="57">
        <v>2.4</v>
      </c>
      <c r="H90" s="57">
        <v>13</v>
      </c>
      <c r="I90" s="57">
        <v>12.2</v>
      </c>
      <c r="J90" s="24">
        <v>13.6</v>
      </c>
    </row>
    <row r="91" spans="1:10" ht="12.75">
      <c r="A91" s="13" t="s">
        <v>1830</v>
      </c>
      <c r="B91" s="14">
        <v>372</v>
      </c>
      <c r="C91" s="14">
        <v>337</v>
      </c>
      <c r="D91" s="14">
        <v>397</v>
      </c>
      <c r="E91" s="57">
        <v>2.6</v>
      </c>
      <c r="F91" s="57">
        <v>2.4</v>
      </c>
      <c r="G91" s="57">
        <v>2.8</v>
      </c>
      <c r="H91" s="57">
        <v>14.2</v>
      </c>
      <c r="I91" s="57">
        <v>11.4</v>
      </c>
      <c r="J91" s="24">
        <v>16.2</v>
      </c>
    </row>
    <row r="92" spans="1:10" ht="12.75">
      <c r="A92" s="13" t="s">
        <v>1569</v>
      </c>
      <c r="B92" s="14">
        <v>1181</v>
      </c>
      <c r="C92" s="14">
        <v>1181</v>
      </c>
      <c r="D92" s="14" t="s">
        <v>532</v>
      </c>
      <c r="E92" s="57">
        <v>7.1</v>
      </c>
      <c r="F92" s="57">
        <v>7.1</v>
      </c>
      <c r="G92" s="57" t="s">
        <v>533</v>
      </c>
      <c r="H92" s="57">
        <v>23.1</v>
      </c>
      <c r="I92" s="57">
        <v>23.1</v>
      </c>
      <c r="J92" s="63" t="s">
        <v>533</v>
      </c>
    </row>
    <row r="93" spans="1:10" ht="12.75">
      <c r="A93" s="13" t="s">
        <v>1570</v>
      </c>
      <c r="B93" s="14">
        <v>596</v>
      </c>
      <c r="C93" s="14">
        <v>631</v>
      </c>
      <c r="D93" s="14">
        <v>524</v>
      </c>
      <c r="E93" s="57">
        <v>3.8</v>
      </c>
      <c r="F93" s="57">
        <v>4</v>
      </c>
      <c r="G93" s="57">
        <v>3.5</v>
      </c>
      <c r="H93" s="57">
        <v>14.8</v>
      </c>
      <c r="I93" s="57">
        <v>14</v>
      </c>
      <c r="J93" s="24">
        <v>16.6</v>
      </c>
    </row>
    <row r="94" spans="1:10" ht="12.75">
      <c r="A94" s="13" t="s">
        <v>2057</v>
      </c>
      <c r="B94" s="14"/>
      <c r="C94" s="14"/>
      <c r="D94" s="14"/>
      <c r="E94" s="57"/>
      <c r="F94" s="57"/>
      <c r="G94" s="57"/>
      <c r="H94" s="57"/>
      <c r="I94" s="57"/>
      <c r="J94" s="24"/>
    </row>
    <row r="95" spans="1:10" ht="12.75">
      <c r="A95" s="13" t="s">
        <v>1571</v>
      </c>
      <c r="B95" s="14">
        <v>615</v>
      </c>
      <c r="C95" s="14">
        <v>622</v>
      </c>
      <c r="D95" s="14">
        <v>596</v>
      </c>
      <c r="E95" s="57">
        <v>3.9</v>
      </c>
      <c r="F95" s="57">
        <v>3.9</v>
      </c>
      <c r="G95" s="57">
        <v>4</v>
      </c>
      <c r="H95" s="57">
        <v>14.8</v>
      </c>
      <c r="I95" s="57">
        <v>13.6</v>
      </c>
      <c r="J95" s="24">
        <v>18.1</v>
      </c>
    </row>
    <row r="96" spans="1:10" ht="12.75">
      <c r="A96" s="13" t="s">
        <v>1572</v>
      </c>
      <c r="B96" s="14">
        <v>564</v>
      </c>
      <c r="C96" s="14">
        <v>650</v>
      </c>
      <c r="D96" s="14">
        <v>428</v>
      </c>
      <c r="E96" s="57">
        <v>3.7</v>
      </c>
      <c r="F96" s="57">
        <v>4.3</v>
      </c>
      <c r="G96" s="57">
        <v>2.9</v>
      </c>
      <c r="H96" s="57">
        <v>14.8</v>
      </c>
      <c r="I96" s="57">
        <v>15</v>
      </c>
      <c r="J96" s="24">
        <v>14.6</v>
      </c>
    </row>
  </sheetData>
  <mergeCells count="7">
    <mergeCell ref="A5:A9"/>
    <mergeCell ref="B6:D6"/>
    <mergeCell ref="B7:D7"/>
    <mergeCell ref="E6:J6"/>
    <mergeCell ref="E7:J7"/>
    <mergeCell ref="B5:G5"/>
    <mergeCell ref="H5:J5"/>
  </mergeCells>
  <printOptions/>
  <pageMargins left="0.7874015748031497" right="0.7874015748031497" top="0.7874015748031497" bottom="0.7874015748031497" header="0.5118110236220472" footer="0.5118110236220472"/>
  <pageSetup horizontalDpi="300" verticalDpi="300" orientation="portrait" paperSize="9" scale="90" r:id="rId1"/>
</worksheet>
</file>

<file path=xl/worksheets/sheet58.xml><?xml version="1.0" encoding="utf-8"?>
<worksheet xmlns="http://schemas.openxmlformats.org/spreadsheetml/2006/main" xmlns:r="http://schemas.openxmlformats.org/officeDocument/2006/relationships">
  <dimension ref="A3:E30"/>
  <sheetViews>
    <sheetView showGridLines="0" workbookViewId="0" topLeftCell="A1">
      <selection activeCell="A4" sqref="A4"/>
    </sheetView>
  </sheetViews>
  <sheetFormatPr defaultColWidth="9.140625" defaultRowHeight="12.75"/>
  <cols>
    <col min="1" max="1" width="34.8515625" style="10" customWidth="1"/>
    <col min="2" max="2" width="10.140625" style="10" customWidth="1"/>
    <col min="3" max="3" width="10.57421875" style="10" customWidth="1"/>
    <col min="4" max="4" width="14.00390625" style="10" customWidth="1"/>
    <col min="5" max="5" width="18.57421875" style="10" customWidth="1"/>
    <col min="6" max="16384" width="9.140625" style="10" customWidth="1"/>
  </cols>
  <sheetData>
    <row r="2" ht="17.25" customHeight="1"/>
    <row r="3" ht="17.25" customHeight="1">
      <c r="A3" s="10" t="s">
        <v>413</v>
      </c>
    </row>
    <row r="4" spans="1:5" ht="15.75" customHeight="1">
      <c r="A4" s="11" t="s">
        <v>1573</v>
      </c>
      <c r="B4" s="11"/>
      <c r="C4" s="11"/>
      <c r="D4" s="11"/>
      <c r="E4" s="11"/>
    </row>
    <row r="5" spans="1:5" ht="19.5" customHeight="1">
      <c r="A5" s="545" t="s">
        <v>1765</v>
      </c>
      <c r="B5" s="505" t="s">
        <v>505</v>
      </c>
      <c r="C5" s="505" t="s">
        <v>2060</v>
      </c>
      <c r="D5" s="22" t="s">
        <v>1126</v>
      </c>
      <c r="E5" s="22"/>
    </row>
    <row r="6" spans="1:5" ht="20.25" customHeight="1">
      <c r="A6" s="519"/>
      <c r="B6" s="506"/>
      <c r="C6" s="506"/>
      <c r="D6" s="58" t="s">
        <v>882</v>
      </c>
      <c r="E6" s="11"/>
    </row>
    <row r="7" spans="1:5" ht="20.25" customHeight="1">
      <c r="A7" s="519"/>
      <c r="B7" s="506"/>
      <c r="C7" s="506"/>
      <c r="D7" s="557" t="s">
        <v>2061</v>
      </c>
      <c r="E7" s="510" t="s">
        <v>2059</v>
      </c>
    </row>
    <row r="8" spans="1:5" ht="21" customHeight="1">
      <c r="A8" s="520"/>
      <c r="B8" s="507"/>
      <c r="C8" s="507"/>
      <c r="D8" s="558"/>
      <c r="E8" s="511"/>
    </row>
    <row r="9" spans="1:5" ht="21.75" customHeight="1">
      <c r="A9" s="13" t="s">
        <v>1287</v>
      </c>
      <c r="B9" s="14">
        <v>88290</v>
      </c>
      <c r="C9" s="14">
        <v>329581</v>
      </c>
      <c r="D9" s="14">
        <v>7852246</v>
      </c>
      <c r="E9" s="24">
        <v>88.9</v>
      </c>
    </row>
    <row r="10" spans="1:4" ht="14.25" customHeight="1">
      <c r="A10" s="13" t="s">
        <v>635</v>
      </c>
      <c r="B10" s="14"/>
      <c r="C10" s="14"/>
      <c r="D10" s="14"/>
    </row>
    <row r="11" spans="1:4" ht="17.25" customHeight="1">
      <c r="A11" s="13" t="s">
        <v>1574</v>
      </c>
      <c r="B11" s="14"/>
      <c r="C11" s="14"/>
      <c r="D11" s="14"/>
    </row>
    <row r="12" spans="1:4" ht="15" customHeight="1">
      <c r="A12" s="13" t="s">
        <v>1575</v>
      </c>
      <c r="B12" s="14"/>
      <c r="C12" s="14"/>
      <c r="D12" s="14"/>
    </row>
    <row r="13" spans="1:4" ht="15" customHeight="1">
      <c r="A13" s="13" t="s">
        <v>1576</v>
      </c>
      <c r="B13" s="14"/>
      <c r="C13" s="14"/>
      <c r="D13" s="14"/>
    </row>
    <row r="14" spans="1:5" ht="19.5" customHeight="1">
      <c r="A14" s="13" t="s">
        <v>1577</v>
      </c>
      <c r="B14" s="14">
        <v>2277</v>
      </c>
      <c r="C14" s="14">
        <v>11278</v>
      </c>
      <c r="D14" s="14">
        <v>273400</v>
      </c>
      <c r="E14" s="10">
        <v>120.1</v>
      </c>
    </row>
    <row r="15" spans="1:5" ht="19.5" customHeight="1">
      <c r="A15" s="13" t="s">
        <v>1578</v>
      </c>
      <c r="B15" s="14">
        <v>3511</v>
      </c>
      <c r="C15" s="14">
        <v>16992</v>
      </c>
      <c r="D15" s="14">
        <v>416844</v>
      </c>
      <c r="E15" s="10">
        <v>118.7</v>
      </c>
    </row>
    <row r="16" spans="1:5" ht="19.5" customHeight="1">
      <c r="A16" s="13" t="s">
        <v>1579</v>
      </c>
      <c r="B16" s="14">
        <v>7789</v>
      </c>
      <c r="C16" s="14">
        <v>35757</v>
      </c>
      <c r="D16" s="14">
        <v>878427</v>
      </c>
      <c r="E16" s="10">
        <v>112.8</v>
      </c>
    </row>
    <row r="17" spans="1:5" ht="19.5" customHeight="1">
      <c r="A17" s="13" t="s">
        <v>1580</v>
      </c>
      <c r="B17" s="14">
        <v>14168</v>
      </c>
      <c r="C17" s="14">
        <v>57368</v>
      </c>
      <c r="D17" s="14">
        <v>1376749</v>
      </c>
      <c r="E17" s="10">
        <v>97.2</v>
      </c>
    </row>
    <row r="18" spans="1:5" ht="19.5" customHeight="1">
      <c r="A18" s="13" t="s">
        <v>1581</v>
      </c>
      <c r="B18" s="14">
        <v>8032</v>
      </c>
      <c r="C18" s="14">
        <v>34240</v>
      </c>
      <c r="D18" s="14">
        <v>787118</v>
      </c>
      <c r="E18" s="10">
        <v>98</v>
      </c>
    </row>
    <row r="19" spans="1:5" ht="19.5" customHeight="1">
      <c r="A19" s="13" t="s">
        <v>1582</v>
      </c>
      <c r="B19" s="14">
        <v>52513</v>
      </c>
      <c r="C19" s="14">
        <v>173946</v>
      </c>
      <c r="D19" s="14">
        <v>4119708</v>
      </c>
      <c r="E19" s="10">
        <v>78.5</v>
      </c>
    </row>
    <row r="20" spans="1:5" ht="31.5" customHeight="1">
      <c r="A20" s="13" t="s">
        <v>1583</v>
      </c>
      <c r="B20" s="14">
        <v>29748</v>
      </c>
      <c r="C20" s="14">
        <v>161012</v>
      </c>
      <c r="D20" s="14">
        <v>4205090</v>
      </c>
      <c r="E20" s="24">
        <v>141.4</v>
      </c>
    </row>
    <row r="21" spans="1:4" ht="14.25" customHeight="1">
      <c r="A21" s="13" t="s">
        <v>1584</v>
      </c>
      <c r="B21" s="14"/>
      <c r="C21" s="14"/>
      <c r="D21" s="14"/>
    </row>
    <row r="22" spans="1:4" ht="24" customHeight="1">
      <c r="A22" s="13" t="s">
        <v>1574</v>
      </c>
      <c r="B22" s="14"/>
      <c r="C22" s="14"/>
      <c r="D22" s="14"/>
    </row>
    <row r="23" spans="1:4" ht="15.75" customHeight="1">
      <c r="A23" s="13" t="s">
        <v>1575</v>
      </c>
      <c r="B23" s="14"/>
      <c r="C23" s="14"/>
      <c r="D23" s="14"/>
    </row>
    <row r="24" spans="1:4" ht="16.5" customHeight="1">
      <c r="A24" s="13" t="s">
        <v>1576</v>
      </c>
      <c r="B24" s="14"/>
      <c r="C24" s="14"/>
      <c r="D24" s="14"/>
    </row>
    <row r="25" spans="1:5" ht="19.5" customHeight="1">
      <c r="A25" s="13" t="s">
        <v>1585</v>
      </c>
      <c r="B25" s="14">
        <v>1795</v>
      </c>
      <c r="C25" s="14">
        <v>10054</v>
      </c>
      <c r="D25" s="14">
        <v>250285</v>
      </c>
      <c r="E25" s="10">
        <v>139.4</v>
      </c>
    </row>
    <row r="26" spans="1:5" ht="19.5" customHeight="1">
      <c r="A26" s="13" t="s">
        <v>1586</v>
      </c>
      <c r="B26" s="14">
        <v>2666</v>
      </c>
      <c r="C26" s="14">
        <v>14577</v>
      </c>
      <c r="D26" s="14">
        <v>369663</v>
      </c>
      <c r="E26" s="10">
        <v>138.7</v>
      </c>
    </row>
    <row r="27" spans="1:5" ht="19.5" customHeight="1">
      <c r="A27" s="13" t="s">
        <v>1715</v>
      </c>
      <c r="B27" s="14">
        <v>4762</v>
      </c>
      <c r="C27" s="14">
        <v>27033</v>
      </c>
      <c r="D27" s="14">
        <v>697599</v>
      </c>
      <c r="E27" s="10">
        <v>146.5</v>
      </c>
    </row>
    <row r="28" spans="1:5" ht="19.5" customHeight="1">
      <c r="A28" s="13" t="s">
        <v>1716</v>
      </c>
      <c r="B28" s="14">
        <v>7332</v>
      </c>
      <c r="C28" s="14">
        <v>38289</v>
      </c>
      <c r="D28" s="14">
        <v>980432</v>
      </c>
      <c r="E28" s="10">
        <v>133.7</v>
      </c>
    </row>
    <row r="29" spans="1:5" ht="19.5" customHeight="1">
      <c r="A29" s="13" t="s">
        <v>1581</v>
      </c>
      <c r="B29" s="14">
        <v>4327</v>
      </c>
      <c r="C29" s="14">
        <v>22884</v>
      </c>
      <c r="D29" s="14">
        <v>581093</v>
      </c>
      <c r="E29" s="10">
        <v>134.3</v>
      </c>
    </row>
    <row r="30" spans="1:5" ht="19.5" customHeight="1">
      <c r="A30" s="13" t="s">
        <v>1995</v>
      </c>
      <c r="B30" s="14">
        <v>8866</v>
      </c>
      <c r="C30" s="14">
        <v>48175</v>
      </c>
      <c r="D30" s="14">
        <v>1326018</v>
      </c>
      <c r="E30" s="10">
        <v>149.6</v>
      </c>
    </row>
    <row r="31" ht="24" customHeight="1"/>
    <row r="32" ht="19.5" customHeight="1"/>
  </sheetData>
  <mergeCells count="5">
    <mergeCell ref="E7:E8"/>
    <mergeCell ref="A5:A8"/>
    <mergeCell ref="B5:B8"/>
    <mergeCell ref="C5:C8"/>
    <mergeCell ref="D7:D8"/>
  </mergeCells>
  <printOptions/>
  <pageMargins left="0.984251968503937" right="0.7874015748031497" top="0.7874015748031497" bottom="0.7874015748031497" header="0" footer="0"/>
  <pageSetup horizontalDpi="300" verticalDpi="300" orientation="portrait" paperSize="9" r:id="rId1"/>
</worksheet>
</file>

<file path=xl/worksheets/sheet59.xml><?xml version="1.0" encoding="utf-8"?>
<worksheet xmlns="http://schemas.openxmlformats.org/spreadsheetml/2006/main" xmlns:r="http://schemas.openxmlformats.org/officeDocument/2006/relationships">
  <dimension ref="A3:J80"/>
  <sheetViews>
    <sheetView showGridLines="0" workbookViewId="0" topLeftCell="A1">
      <selection activeCell="A4" sqref="A4"/>
    </sheetView>
  </sheetViews>
  <sheetFormatPr defaultColWidth="9.140625" defaultRowHeight="12.75"/>
  <cols>
    <col min="1" max="1" width="20.57421875" style="10" customWidth="1"/>
    <col min="2" max="2" width="10.57421875" style="10" customWidth="1"/>
    <col min="3" max="3" width="7.00390625" style="10" customWidth="1"/>
    <col min="4" max="4" width="16.7109375" style="10" customWidth="1"/>
    <col min="5" max="5" width="11.140625" style="10" customWidth="1"/>
    <col min="6" max="6" width="9.140625" style="10" customWidth="1"/>
    <col min="7" max="7" width="14.7109375" style="10" customWidth="1"/>
    <col min="8" max="8" width="10.28125" style="10" customWidth="1"/>
    <col min="9" max="9" width="7.28125" style="10" customWidth="1"/>
    <col min="10" max="10" width="15.8515625" style="10" customWidth="1"/>
    <col min="11" max="16384" width="9.140625" style="10" customWidth="1"/>
  </cols>
  <sheetData>
    <row r="2" ht="10.5" customHeight="1"/>
    <row r="3" ht="15" customHeight="1">
      <c r="A3" s="10" t="s">
        <v>414</v>
      </c>
    </row>
    <row r="4" ht="15" customHeight="1">
      <c r="A4" s="10" t="s">
        <v>1996</v>
      </c>
    </row>
    <row r="5" spans="1:10" ht="15" customHeight="1">
      <c r="A5" s="11" t="s">
        <v>1997</v>
      </c>
      <c r="B5" s="11"/>
      <c r="C5" s="11"/>
      <c r="D5" s="11"/>
      <c r="E5" s="11"/>
      <c r="F5" s="11"/>
      <c r="G5" s="11"/>
      <c r="H5" s="11"/>
      <c r="I5" s="11"/>
      <c r="J5" s="11"/>
    </row>
    <row r="6" spans="1:10" ht="19.5" customHeight="1">
      <c r="A6" s="545" t="s">
        <v>1765</v>
      </c>
      <c r="B6" s="497" t="s">
        <v>2068</v>
      </c>
      <c r="C6" s="584"/>
      <c r="D6" s="585"/>
      <c r="E6" s="497" t="s">
        <v>2065</v>
      </c>
      <c r="F6" s="508"/>
      <c r="G6" s="545"/>
      <c r="H6" s="508" t="s">
        <v>2069</v>
      </c>
      <c r="I6" s="508"/>
      <c r="J6" s="508"/>
    </row>
    <row r="7" spans="1:10" ht="13.5" customHeight="1">
      <c r="A7" s="519"/>
      <c r="B7" s="544"/>
      <c r="C7" s="586"/>
      <c r="D7" s="537"/>
      <c r="E7" s="498" t="s">
        <v>2064</v>
      </c>
      <c r="F7" s="511"/>
      <c r="G7" s="520"/>
      <c r="H7" s="511"/>
      <c r="I7" s="511"/>
      <c r="J7" s="511"/>
    </row>
    <row r="8" spans="1:10" ht="42" customHeight="1">
      <c r="A8" s="519"/>
      <c r="B8" s="20" t="s">
        <v>2066</v>
      </c>
      <c r="C8" s="20" t="s">
        <v>1998</v>
      </c>
      <c r="D8" s="46" t="s">
        <v>2067</v>
      </c>
      <c r="E8" s="20" t="s">
        <v>2066</v>
      </c>
      <c r="F8" s="20" t="s">
        <v>1998</v>
      </c>
      <c r="G8" s="46" t="s">
        <v>2067</v>
      </c>
      <c r="H8" s="20" t="s">
        <v>2066</v>
      </c>
      <c r="I8" s="20" t="s">
        <v>1998</v>
      </c>
      <c r="J8" s="48" t="s">
        <v>2067</v>
      </c>
    </row>
    <row r="9" spans="1:10" ht="41.25" customHeight="1">
      <c r="A9" s="520"/>
      <c r="B9" s="21" t="s">
        <v>1999</v>
      </c>
      <c r="C9" s="21" t="s">
        <v>2000</v>
      </c>
      <c r="D9" s="47" t="s">
        <v>2063</v>
      </c>
      <c r="E9" s="21" t="s">
        <v>1999</v>
      </c>
      <c r="F9" s="21" t="s">
        <v>2000</v>
      </c>
      <c r="G9" s="47" t="s">
        <v>2063</v>
      </c>
      <c r="H9" s="21" t="s">
        <v>1999</v>
      </c>
      <c r="I9" s="21" t="s">
        <v>2000</v>
      </c>
      <c r="J9" s="49" t="s">
        <v>2063</v>
      </c>
    </row>
    <row r="10" spans="1:10" ht="27.75" customHeight="1">
      <c r="A10" s="88" t="s">
        <v>2001</v>
      </c>
      <c r="B10" s="14">
        <v>74713</v>
      </c>
      <c r="C10" s="14">
        <v>265554</v>
      </c>
      <c r="D10" s="14">
        <v>6283575</v>
      </c>
      <c r="E10" s="14">
        <v>54188</v>
      </c>
      <c r="F10" s="14">
        <v>156206</v>
      </c>
      <c r="G10" s="14">
        <v>3396032</v>
      </c>
      <c r="H10" s="14">
        <v>20525</v>
      </c>
      <c r="I10" s="14">
        <v>109348</v>
      </c>
      <c r="J10" s="10">
        <v>2887543</v>
      </c>
    </row>
    <row r="11" spans="1:9" ht="24.75" customHeight="1">
      <c r="A11" s="13" t="s">
        <v>1936</v>
      </c>
      <c r="B11" s="14"/>
      <c r="C11" s="14"/>
      <c r="D11" s="14"/>
      <c r="E11" s="14"/>
      <c r="F11" s="14"/>
      <c r="G11" s="14"/>
      <c r="H11" s="14"/>
      <c r="I11" s="14"/>
    </row>
    <row r="12" spans="1:10" ht="16.5" customHeight="1">
      <c r="A12" s="88" t="s">
        <v>1278</v>
      </c>
      <c r="B12" s="14">
        <v>5212</v>
      </c>
      <c r="C12" s="14">
        <v>16891</v>
      </c>
      <c r="D12" s="14">
        <v>383422</v>
      </c>
      <c r="E12" s="14">
        <v>4159</v>
      </c>
      <c r="F12" s="14">
        <v>11834</v>
      </c>
      <c r="G12" s="14">
        <v>245505</v>
      </c>
      <c r="H12" s="14">
        <v>1053</v>
      </c>
      <c r="I12" s="14">
        <v>5057</v>
      </c>
      <c r="J12" s="10">
        <v>137917</v>
      </c>
    </row>
    <row r="13" spans="1:10" ht="16.5" customHeight="1">
      <c r="A13" s="13" t="s">
        <v>2002</v>
      </c>
      <c r="B13" s="14">
        <v>37</v>
      </c>
      <c r="C13" s="14">
        <v>160</v>
      </c>
      <c r="D13" s="14">
        <v>3787</v>
      </c>
      <c r="E13" s="14">
        <v>20</v>
      </c>
      <c r="F13" s="14">
        <v>64</v>
      </c>
      <c r="G13" s="14">
        <v>1043</v>
      </c>
      <c r="H13" s="14">
        <v>17</v>
      </c>
      <c r="I13" s="14">
        <v>96</v>
      </c>
      <c r="J13" s="10">
        <v>2744</v>
      </c>
    </row>
    <row r="14" spans="1:10" ht="16.5" customHeight="1">
      <c r="A14" s="13" t="s">
        <v>2003</v>
      </c>
      <c r="B14" s="14">
        <v>34</v>
      </c>
      <c r="C14" s="14">
        <v>194</v>
      </c>
      <c r="D14" s="14">
        <v>5880</v>
      </c>
      <c r="E14" s="14" t="s">
        <v>530</v>
      </c>
      <c r="F14" s="14" t="s">
        <v>531</v>
      </c>
      <c r="G14" s="14" t="s">
        <v>1250</v>
      </c>
      <c r="H14" s="14">
        <v>34</v>
      </c>
      <c r="I14" s="14">
        <v>194</v>
      </c>
      <c r="J14" s="10">
        <v>5880</v>
      </c>
    </row>
    <row r="15" spans="1:10" ht="16.5" customHeight="1">
      <c r="A15" s="13" t="s">
        <v>2004</v>
      </c>
      <c r="B15" s="14">
        <v>61</v>
      </c>
      <c r="C15" s="14">
        <v>207</v>
      </c>
      <c r="D15" s="14">
        <v>4834</v>
      </c>
      <c r="E15" s="14">
        <v>36</v>
      </c>
      <c r="F15" s="14">
        <v>96</v>
      </c>
      <c r="G15" s="14">
        <v>1454</v>
      </c>
      <c r="H15" s="14">
        <v>25</v>
      </c>
      <c r="I15" s="14">
        <v>111</v>
      </c>
      <c r="J15" s="10">
        <v>3380</v>
      </c>
    </row>
    <row r="16" spans="1:10" ht="16.5" customHeight="1">
      <c r="A16" s="13" t="s">
        <v>2005</v>
      </c>
      <c r="B16" s="14">
        <v>151</v>
      </c>
      <c r="C16" s="14">
        <v>516</v>
      </c>
      <c r="D16" s="14">
        <v>13211</v>
      </c>
      <c r="E16" s="14">
        <v>115</v>
      </c>
      <c r="F16" s="14">
        <v>319</v>
      </c>
      <c r="G16" s="14">
        <v>8475</v>
      </c>
      <c r="H16" s="14">
        <v>36</v>
      </c>
      <c r="I16" s="14">
        <v>197</v>
      </c>
      <c r="J16" s="10">
        <v>4736</v>
      </c>
    </row>
    <row r="17" spans="1:10" ht="16.5" customHeight="1">
      <c r="A17" s="13" t="s">
        <v>2006</v>
      </c>
      <c r="B17" s="14">
        <v>91</v>
      </c>
      <c r="C17" s="14">
        <v>334</v>
      </c>
      <c r="D17" s="14">
        <v>8372</v>
      </c>
      <c r="E17" s="14">
        <v>78</v>
      </c>
      <c r="F17" s="14">
        <v>270</v>
      </c>
      <c r="G17" s="14">
        <v>6502</v>
      </c>
      <c r="H17" s="14">
        <v>13</v>
      </c>
      <c r="I17" s="14">
        <v>64</v>
      </c>
      <c r="J17" s="10">
        <v>1870</v>
      </c>
    </row>
    <row r="18" spans="1:10" ht="16.5" customHeight="1">
      <c r="A18" s="13" t="s">
        <v>2007</v>
      </c>
      <c r="B18" s="14">
        <v>374</v>
      </c>
      <c r="C18" s="14">
        <v>1223</v>
      </c>
      <c r="D18" s="14">
        <v>26683</v>
      </c>
      <c r="E18" s="14">
        <v>215</v>
      </c>
      <c r="F18" s="14">
        <v>643</v>
      </c>
      <c r="G18" s="14">
        <v>12074</v>
      </c>
      <c r="H18" s="14">
        <v>159</v>
      </c>
      <c r="I18" s="14">
        <v>580</v>
      </c>
      <c r="J18" s="10">
        <v>14609</v>
      </c>
    </row>
    <row r="19" spans="1:10" ht="16.5" customHeight="1">
      <c r="A19" s="13" t="s">
        <v>2008</v>
      </c>
      <c r="B19" s="14">
        <v>15</v>
      </c>
      <c r="C19" s="14">
        <v>91</v>
      </c>
      <c r="D19" s="14">
        <v>2992</v>
      </c>
      <c r="E19" s="14" t="s">
        <v>530</v>
      </c>
      <c r="F19" s="14" t="s">
        <v>531</v>
      </c>
      <c r="G19" s="14" t="s">
        <v>1250</v>
      </c>
      <c r="H19" s="14">
        <v>15</v>
      </c>
      <c r="I19" s="14">
        <v>91</v>
      </c>
      <c r="J19" s="10">
        <v>2992</v>
      </c>
    </row>
    <row r="20" spans="1:10" ht="16.5" customHeight="1">
      <c r="A20" s="13" t="s">
        <v>2009</v>
      </c>
      <c r="B20" s="14">
        <v>51</v>
      </c>
      <c r="C20" s="14">
        <v>228</v>
      </c>
      <c r="D20" s="14">
        <v>6181</v>
      </c>
      <c r="E20" s="14" t="s">
        <v>530</v>
      </c>
      <c r="F20" s="14" t="s">
        <v>531</v>
      </c>
      <c r="G20" s="14" t="s">
        <v>1250</v>
      </c>
      <c r="H20" s="14">
        <v>51</v>
      </c>
      <c r="I20" s="14">
        <v>228</v>
      </c>
      <c r="J20" s="10">
        <v>6181</v>
      </c>
    </row>
    <row r="21" spans="1:10" ht="16.5" customHeight="1">
      <c r="A21" s="13" t="s">
        <v>2010</v>
      </c>
      <c r="B21" s="14">
        <v>268</v>
      </c>
      <c r="C21" s="14">
        <v>931</v>
      </c>
      <c r="D21" s="14">
        <v>20270</v>
      </c>
      <c r="E21" s="14">
        <v>181</v>
      </c>
      <c r="F21" s="14">
        <v>502</v>
      </c>
      <c r="G21" s="14">
        <v>9725</v>
      </c>
      <c r="H21" s="14">
        <v>87</v>
      </c>
      <c r="I21" s="14">
        <v>429</v>
      </c>
      <c r="J21" s="10">
        <v>10545</v>
      </c>
    </row>
    <row r="22" spans="1:10" ht="16.5" customHeight="1">
      <c r="A22" s="13" t="s">
        <v>2011</v>
      </c>
      <c r="B22" s="14">
        <v>27</v>
      </c>
      <c r="C22" s="14">
        <v>129</v>
      </c>
      <c r="D22" s="14">
        <v>2998</v>
      </c>
      <c r="E22" s="14">
        <v>7</v>
      </c>
      <c r="F22" s="14">
        <v>20</v>
      </c>
      <c r="G22" s="14">
        <v>357</v>
      </c>
      <c r="H22" s="14">
        <v>20</v>
      </c>
      <c r="I22" s="14">
        <v>109</v>
      </c>
      <c r="J22" s="10">
        <v>2641</v>
      </c>
    </row>
    <row r="23" spans="1:10" ht="16.5" customHeight="1">
      <c r="A23" s="13" t="s">
        <v>2012</v>
      </c>
      <c r="B23" s="14">
        <v>163</v>
      </c>
      <c r="C23" s="14">
        <v>736</v>
      </c>
      <c r="D23" s="14">
        <v>14542</v>
      </c>
      <c r="E23" s="14">
        <v>120</v>
      </c>
      <c r="F23" s="14">
        <v>480</v>
      </c>
      <c r="G23" s="14">
        <v>6969</v>
      </c>
      <c r="H23" s="14">
        <v>43</v>
      </c>
      <c r="I23" s="14">
        <v>256</v>
      </c>
      <c r="J23" s="10">
        <v>7573</v>
      </c>
    </row>
    <row r="24" spans="1:10" ht="16.5" customHeight="1">
      <c r="A24" s="13" t="s">
        <v>2013</v>
      </c>
      <c r="B24" s="14">
        <v>15</v>
      </c>
      <c r="C24" s="14">
        <v>81</v>
      </c>
      <c r="D24" s="14">
        <v>2295</v>
      </c>
      <c r="E24" s="14" t="s">
        <v>530</v>
      </c>
      <c r="F24" s="14" t="s">
        <v>531</v>
      </c>
      <c r="G24" s="14" t="s">
        <v>1250</v>
      </c>
      <c r="H24" s="14">
        <v>15</v>
      </c>
      <c r="I24" s="14">
        <v>81</v>
      </c>
      <c r="J24" s="10">
        <v>2295</v>
      </c>
    </row>
    <row r="25" spans="1:10" ht="16.5" customHeight="1">
      <c r="A25" s="13" t="s">
        <v>2014</v>
      </c>
      <c r="B25" s="14">
        <v>46</v>
      </c>
      <c r="C25" s="14">
        <v>267</v>
      </c>
      <c r="D25" s="14">
        <v>7661</v>
      </c>
      <c r="E25" s="14" t="s">
        <v>530</v>
      </c>
      <c r="F25" s="14" t="s">
        <v>531</v>
      </c>
      <c r="G25" s="14" t="s">
        <v>1250</v>
      </c>
      <c r="H25" s="14">
        <v>46</v>
      </c>
      <c r="I25" s="14">
        <v>267</v>
      </c>
      <c r="J25" s="10">
        <v>7661</v>
      </c>
    </row>
    <row r="26" spans="1:10" ht="16.5" customHeight="1">
      <c r="A26" s="13" t="s">
        <v>2015</v>
      </c>
      <c r="B26" s="14">
        <v>169</v>
      </c>
      <c r="C26" s="14">
        <v>574</v>
      </c>
      <c r="D26" s="14">
        <v>11894</v>
      </c>
      <c r="E26" s="14">
        <v>111</v>
      </c>
      <c r="F26" s="14">
        <v>353</v>
      </c>
      <c r="G26" s="14">
        <v>6480</v>
      </c>
      <c r="H26" s="14">
        <v>58</v>
      </c>
      <c r="I26" s="14">
        <v>221</v>
      </c>
      <c r="J26" s="10">
        <v>5414</v>
      </c>
    </row>
    <row r="27" spans="1:10" ht="16.5" customHeight="1">
      <c r="A27" s="13" t="s">
        <v>2016</v>
      </c>
      <c r="B27" s="14">
        <v>110</v>
      </c>
      <c r="C27" s="14">
        <v>391</v>
      </c>
      <c r="D27" s="14">
        <v>7523</v>
      </c>
      <c r="E27" s="14">
        <v>81</v>
      </c>
      <c r="F27" s="14">
        <v>262</v>
      </c>
      <c r="G27" s="14">
        <v>4384</v>
      </c>
      <c r="H27" s="14">
        <v>29</v>
      </c>
      <c r="I27" s="14">
        <v>129</v>
      </c>
      <c r="J27" s="10">
        <v>3139</v>
      </c>
    </row>
    <row r="28" spans="1:10" ht="16.5" customHeight="1">
      <c r="A28" s="13" t="s">
        <v>2017</v>
      </c>
      <c r="B28" s="14">
        <v>112</v>
      </c>
      <c r="C28" s="14">
        <v>397</v>
      </c>
      <c r="D28" s="14">
        <v>8571</v>
      </c>
      <c r="E28" s="14">
        <v>82</v>
      </c>
      <c r="F28" s="14">
        <v>235</v>
      </c>
      <c r="G28" s="14">
        <v>3992</v>
      </c>
      <c r="H28" s="14">
        <v>30</v>
      </c>
      <c r="I28" s="14">
        <v>162</v>
      </c>
      <c r="J28" s="10">
        <v>4579</v>
      </c>
    </row>
    <row r="29" spans="1:10" ht="16.5" customHeight="1">
      <c r="A29" s="13" t="s">
        <v>2018</v>
      </c>
      <c r="B29" s="14">
        <v>61</v>
      </c>
      <c r="C29" s="14">
        <v>243</v>
      </c>
      <c r="D29" s="14">
        <v>4737</v>
      </c>
      <c r="E29" s="14">
        <v>47</v>
      </c>
      <c r="F29" s="14">
        <v>165</v>
      </c>
      <c r="G29" s="14">
        <v>2551</v>
      </c>
      <c r="H29" s="14">
        <v>14</v>
      </c>
      <c r="I29" s="14">
        <v>78</v>
      </c>
      <c r="J29" s="10">
        <v>2186</v>
      </c>
    </row>
    <row r="30" spans="1:10" ht="16.5" customHeight="1">
      <c r="A30" s="13" t="s">
        <v>2019</v>
      </c>
      <c r="B30" s="14">
        <v>84</v>
      </c>
      <c r="C30" s="14">
        <v>393</v>
      </c>
      <c r="D30" s="14">
        <v>9075</v>
      </c>
      <c r="E30" s="14">
        <v>61</v>
      </c>
      <c r="F30" s="14">
        <v>254</v>
      </c>
      <c r="G30" s="14">
        <v>5183</v>
      </c>
      <c r="H30" s="14">
        <v>23</v>
      </c>
      <c r="I30" s="14">
        <v>139</v>
      </c>
      <c r="J30" s="10">
        <v>3892</v>
      </c>
    </row>
    <row r="31" spans="1:10" ht="16.5" customHeight="1">
      <c r="A31" s="13" t="s">
        <v>2020</v>
      </c>
      <c r="B31" s="14">
        <v>3327</v>
      </c>
      <c r="C31" s="14">
        <v>9707</v>
      </c>
      <c r="D31" s="14">
        <v>219275</v>
      </c>
      <c r="E31" s="14">
        <v>3005</v>
      </c>
      <c r="F31" s="14">
        <v>8171</v>
      </c>
      <c r="G31" s="14">
        <v>176316</v>
      </c>
      <c r="H31" s="14">
        <v>322</v>
      </c>
      <c r="I31" s="14">
        <v>1536</v>
      </c>
      <c r="J31" s="10">
        <v>42959</v>
      </c>
    </row>
    <row r="32" spans="1:10" ht="16.5" customHeight="1">
      <c r="A32" s="13" t="s">
        <v>2021</v>
      </c>
      <c r="B32" s="14">
        <v>16</v>
      </c>
      <c r="C32" s="14">
        <v>89</v>
      </c>
      <c r="D32" s="14">
        <v>2641</v>
      </c>
      <c r="E32" s="14" t="s">
        <v>530</v>
      </c>
      <c r="F32" s="14" t="s">
        <v>531</v>
      </c>
      <c r="G32" s="14" t="s">
        <v>1250</v>
      </c>
      <c r="H32" s="14">
        <v>16</v>
      </c>
      <c r="I32" s="14">
        <v>89</v>
      </c>
      <c r="J32" s="10">
        <v>2641</v>
      </c>
    </row>
    <row r="33" spans="1:10" ht="16.5" customHeight="1">
      <c r="A33" s="88" t="s">
        <v>2022</v>
      </c>
      <c r="B33" s="14">
        <v>2600</v>
      </c>
      <c r="C33" s="14">
        <v>9257</v>
      </c>
      <c r="D33" s="14">
        <v>191250</v>
      </c>
      <c r="E33" s="14">
        <v>1990</v>
      </c>
      <c r="F33" s="14">
        <v>5943</v>
      </c>
      <c r="G33" s="14">
        <v>104999</v>
      </c>
      <c r="H33" s="14">
        <v>610</v>
      </c>
      <c r="I33" s="14">
        <v>3314</v>
      </c>
      <c r="J33" s="10">
        <v>86251</v>
      </c>
    </row>
    <row r="34" spans="1:10" ht="16.5" customHeight="1">
      <c r="A34" s="13" t="s">
        <v>2023</v>
      </c>
      <c r="B34" s="14">
        <v>104</v>
      </c>
      <c r="C34" s="14">
        <v>485</v>
      </c>
      <c r="D34" s="14">
        <v>11486</v>
      </c>
      <c r="E34" s="14">
        <v>37</v>
      </c>
      <c r="F34" s="14">
        <v>99</v>
      </c>
      <c r="G34" s="14">
        <v>2010</v>
      </c>
      <c r="H34" s="14">
        <v>67</v>
      </c>
      <c r="I34" s="14">
        <v>386</v>
      </c>
      <c r="J34" s="10">
        <v>9476</v>
      </c>
    </row>
    <row r="35" spans="1:10" ht="16.5" customHeight="1">
      <c r="A35" s="13" t="s">
        <v>2024</v>
      </c>
      <c r="B35" s="14">
        <v>668</v>
      </c>
      <c r="C35" s="14">
        <v>2165</v>
      </c>
      <c r="D35" s="14">
        <v>47342</v>
      </c>
      <c r="E35" s="14">
        <v>548</v>
      </c>
      <c r="F35" s="14">
        <v>1572</v>
      </c>
      <c r="G35" s="14">
        <v>29445</v>
      </c>
      <c r="H35" s="14">
        <v>120</v>
      </c>
      <c r="I35" s="14">
        <v>593</v>
      </c>
      <c r="J35" s="10">
        <v>17897</v>
      </c>
    </row>
    <row r="36" spans="1:10" ht="16.5" customHeight="1">
      <c r="A36" s="13" t="s">
        <v>2025</v>
      </c>
      <c r="B36" s="14">
        <v>18</v>
      </c>
      <c r="C36" s="14">
        <v>111</v>
      </c>
      <c r="D36" s="14">
        <v>3177</v>
      </c>
      <c r="E36" s="14" t="s">
        <v>530</v>
      </c>
      <c r="F36" s="14" t="s">
        <v>531</v>
      </c>
      <c r="G36" s="14" t="s">
        <v>1250</v>
      </c>
      <c r="H36" s="14">
        <v>18</v>
      </c>
      <c r="I36" s="14">
        <v>111</v>
      </c>
      <c r="J36" s="10">
        <v>3177</v>
      </c>
    </row>
    <row r="37" spans="1:10" ht="16.5" customHeight="1">
      <c r="A37" s="13" t="s">
        <v>2026</v>
      </c>
      <c r="B37" s="14">
        <v>206</v>
      </c>
      <c r="C37" s="14">
        <v>673</v>
      </c>
      <c r="D37" s="14">
        <v>14722</v>
      </c>
      <c r="E37" s="14">
        <v>112</v>
      </c>
      <c r="F37" s="14">
        <v>256</v>
      </c>
      <c r="G37" s="14">
        <v>5376</v>
      </c>
      <c r="H37" s="14">
        <v>94</v>
      </c>
      <c r="I37" s="14">
        <v>417</v>
      </c>
      <c r="J37" s="10">
        <v>9346</v>
      </c>
    </row>
    <row r="38" spans="1:10" ht="16.5" customHeight="1">
      <c r="A38" s="13" t="s">
        <v>2027</v>
      </c>
      <c r="B38" s="14">
        <v>153</v>
      </c>
      <c r="C38" s="14">
        <v>562</v>
      </c>
      <c r="D38" s="14">
        <v>10145</v>
      </c>
      <c r="E38" s="14">
        <v>115</v>
      </c>
      <c r="F38" s="14">
        <v>343</v>
      </c>
      <c r="G38" s="14">
        <v>5004</v>
      </c>
      <c r="H38" s="14">
        <v>38</v>
      </c>
      <c r="I38" s="14">
        <v>219</v>
      </c>
      <c r="J38" s="10">
        <v>5141</v>
      </c>
    </row>
    <row r="39" spans="1:10" ht="16.5" customHeight="1">
      <c r="A39" s="13" t="s">
        <v>2028</v>
      </c>
      <c r="B39" s="14">
        <v>91</v>
      </c>
      <c r="C39" s="14">
        <v>348</v>
      </c>
      <c r="D39" s="14">
        <v>8085</v>
      </c>
      <c r="E39" s="14">
        <v>58</v>
      </c>
      <c r="F39" s="14">
        <v>172</v>
      </c>
      <c r="G39" s="14">
        <v>2869</v>
      </c>
      <c r="H39" s="14">
        <v>33</v>
      </c>
      <c r="I39" s="14">
        <v>176</v>
      </c>
      <c r="J39" s="10">
        <v>5216</v>
      </c>
    </row>
    <row r="40" spans="1:10" ht="16.5" customHeight="1">
      <c r="A40" s="13" t="s">
        <v>2029</v>
      </c>
      <c r="B40" s="14">
        <v>1119</v>
      </c>
      <c r="C40" s="14">
        <v>3982</v>
      </c>
      <c r="D40" s="14">
        <v>74899</v>
      </c>
      <c r="E40" s="14">
        <v>963</v>
      </c>
      <c r="F40" s="14">
        <v>3015</v>
      </c>
      <c r="G40" s="14">
        <v>51267</v>
      </c>
      <c r="H40" s="14">
        <v>156</v>
      </c>
      <c r="I40" s="14">
        <v>967</v>
      </c>
      <c r="J40" s="10">
        <v>23632</v>
      </c>
    </row>
    <row r="41" spans="1:10" ht="16.5" customHeight="1">
      <c r="A41" s="13" t="s">
        <v>2030</v>
      </c>
      <c r="B41" s="14">
        <v>241</v>
      </c>
      <c r="C41" s="14">
        <v>931</v>
      </c>
      <c r="D41" s="14">
        <v>21394</v>
      </c>
      <c r="E41" s="14">
        <v>157</v>
      </c>
      <c r="F41" s="14">
        <v>486</v>
      </c>
      <c r="G41" s="14">
        <v>9028</v>
      </c>
      <c r="H41" s="14">
        <v>84</v>
      </c>
      <c r="I41" s="14">
        <v>445</v>
      </c>
      <c r="J41" s="10">
        <v>12366</v>
      </c>
    </row>
    <row r="42" spans="1:10" ht="16.5" customHeight="1">
      <c r="A42" s="88" t="s">
        <v>2031</v>
      </c>
      <c r="B42" s="14">
        <v>2732</v>
      </c>
      <c r="C42" s="14">
        <v>11452</v>
      </c>
      <c r="D42" s="14">
        <v>248064</v>
      </c>
      <c r="E42" s="14">
        <v>1572</v>
      </c>
      <c r="F42" s="14">
        <v>5032</v>
      </c>
      <c r="G42" s="14">
        <v>89066</v>
      </c>
      <c r="H42" s="14">
        <v>1160</v>
      </c>
      <c r="I42" s="14">
        <v>6420</v>
      </c>
      <c r="J42" s="10">
        <v>158998</v>
      </c>
    </row>
    <row r="43" spans="1:10" ht="16.5" customHeight="1">
      <c r="A43" s="13" t="s">
        <v>2032</v>
      </c>
      <c r="B43" s="14">
        <v>316</v>
      </c>
      <c r="C43" s="14">
        <v>1090</v>
      </c>
      <c r="D43" s="14">
        <v>21930</v>
      </c>
      <c r="E43" s="14">
        <v>211</v>
      </c>
      <c r="F43" s="14">
        <v>536</v>
      </c>
      <c r="G43" s="14">
        <v>9021</v>
      </c>
      <c r="H43" s="14">
        <v>105</v>
      </c>
      <c r="I43" s="14">
        <v>554</v>
      </c>
      <c r="J43" s="10">
        <v>12909</v>
      </c>
    </row>
    <row r="44" spans="1:10" ht="16.5" customHeight="1">
      <c r="A44" s="13" t="s">
        <v>2033</v>
      </c>
      <c r="B44" s="14">
        <v>56</v>
      </c>
      <c r="C44" s="14">
        <v>342</v>
      </c>
      <c r="D44" s="14">
        <v>6728</v>
      </c>
      <c r="E44" s="14" t="s">
        <v>530</v>
      </c>
      <c r="F44" s="14" t="s">
        <v>531</v>
      </c>
      <c r="G44" s="14" t="s">
        <v>1250</v>
      </c>
      <c r="H44" s="14">
        <v>56</v>
      </c>
      <c r="I44" s="14">
        <v>342</v>
      </c>
      <c r="J44" s="10">
        <v>6728</v>
      </c>
    </row>
    <row r="45" spans="1:10" ht="16.5" customHeight="1">
      <c r="A45" s="13" t="s">
        <v>2034</v>
      </c>
      <c r="B45" s="14">
        <v>172</v>
      </c>
      <c r="C45" s="14">
        <v>805</v>
      </c>
      <c r="D45" s="14">
        <v>19209</v>
      </c>
      <c r="E45" s="14">
        <v>62</v>
      </c>
      <c r="F45" s="14">
        <v>203</v>
      </c>
      <c r="G45" s="14">
        <v>3332</v>
      </c>
      <c r="H45" s="14">
        <v>110</v>
      </c>
      <c r="I45" s="14">
        <v>602</v>
      </c>
      <c r="J45" s="10">
        <v>15877</v>
      </c>
    </row>
    <row r="46" spans="1:10" ht="16.5" customHeight="1">
      <c r="A46" s="13" t="s">
        <v>2035</v>
      </c>
      <c r="B46" s="14">
        <v>126</v>
      </c>
      <c r="C46" s="14">
        <v>528</v>
      </c>
      <c r="D46" s="14">
        <v>10687</v>
      </c>
      <c r="E46" s="14">
        <v>72</v>
      </c>
      <c r="F46" s="14">
        <v>227</v>
      </c>
      <c r="G46" s="14">
        <v>3600</v>
      </c>
      <c r="H46" s="14">
        <v>54</v>
      </c>
      <c r="I46" s="14">
        <v>301</v>
      </c>
      <c r="J46" s="10">
        <v>7087</v>
      </c>
    </row>
    <row r="47" spans="1:10" ht="16.5" customHeight="1">
      <c r="A47" s="13" t="s">
        <v>2036</v>
      </c>
      <c r="B47" s="14">
        <v>42</v>
      </c>
      <c r="C47" s="14">
        <v>262</v>
      </c>
      <c r="D47" s="14">
        <v>6961</v>
      </c>
      <c r="E47" s="14" t="s">
        <v>530</v>
      </c>
      <c r="F47" s="14" t="s">
        <v>531</v>
      </c>
      <c r="G47" s="14" t="s">
        <v>1250</v>
      </c>
      <c r="H47" s="14">
        <v>42</v>
      </c>
      <c r="I47" s="14">
        <v>262</v>
      </c>
      <c r="J47" s="10">
        <v>6961</v>
      </c>
    </row>
    <row r="48" spans="1:10" ht="16.5" customHeight="1">
      <c r="A48" s="13" t="s">
        <v>2037</v>
      </c>
      <c r="B48" s="14">
        <v>1379</v>
      </c>
      <c r="C48" s="14">
        <v>5469</v>
      </c>
      <c r="D48" s="14">
        <v>116687</v>
      </c>
      <c r="E48" s="14">
        <v>1050</v>
      </c>
      <c r="F48" s="14">
        <v>3505</v>
      </c>
      <c r="G48" s="14">
        <v>64182</v>
      </c>
      <c r="H48" s="14">
        <v>329</v>
      </c>
      <c r="I48" s="14">
        <v>1964</v>
      </c>
      <c r="J48" s="10">
        <v>52505</v>
      </c>
    </row>
    <row r="49" spans="1:10" ht="16.5" customHeight="1">
      <c r="A49" s="13" t="s">
        <v>2038</v>
      </c>
      <c r="B49" s="14">
        <v>21</v>
      </c>
      <c r="C49" s="14">
        <v>121</v>
      </c>
      <c r="D49" s="14">
        <v>2797</v>
      </c>
      <c r="E49" s="14" t="s">
        <v>530</v>
      </c>
      <c r="F49" s="14" t="s">
        <v>531</v>
      </c>
      <c r="G49" s="14" t="s">
        <v>1250</v>
      </c>
      <c r="H49" s="14">
        <v>21</v>
      </c>
      <c r="I49" s="14">
        <v>121</v>
      </c>
      <c r="J49" s="10">
        <v>2797</v>
      </c>
    </row>
    <row r="50" spans="1:10" ht="16.5" customHeight="1">
      <c r="A50" s="13" t="s">
        <v>2039</v>
      </c>
      <c r="B50" s="14">
        <v>173</v>
      </c>
      <c r="C50" s="14">
        <v>711</v>
      </c>
      <c r="D50" s="14">
        <v>14565</v>
      </c>
      <c r="E50" s="14" t="s">
        <v>530</v>
      </c>
      <c r="F50" s="14" t="s">
        <v>531</v>
      </c>
      <c r="G50" s="14" t="s">
        <v>1250</v>
      </c>
      <c r="H50" s="14">
        <v>173</v>
      </c>
      <c r="I50" s="14">
        <v>711</v>
      </c>
      <c r="J50" s="10">
        <v>14565</v>
      </c>
    </row>
    <row r="51" spans="1:10" ht="16.5" customHeight="1">
      <c r="A51" s="13" t="s">
        <v>2040</v>
      </c>
      <c r="B51" s="14">
        <v>63</v>
      </c>
      <c r="C51" s="14">
        <v>342</v>
      </c>
      <c r="D51" s="14">
        <v>7933</v>
      </c>
      <c r="E51" s="14">
        <v>12</v>
      </c>
      <c r="F51" s="14">
        <v>46</v>
      </c>
      <c r="G51" s="14">
        <v>679</v>
      </c>
      <c r="H51" s="14">
        <v>51</v>
      </c>
      <c r="I51" s="14">
        <v>296</v>
      </c>
      <c r="J51" s="10">
        <v>7254</v>
      </c>
    </row>
    <row r="52" spans="1:10" ht="16.5" customHeight="1">
      <c r="A52" s="13" t="s">
        <v>2041</v>
      </c>
      <c r="B52" s="14">
        <v>202</v>
      </c>
      <c r="C52" s="14">
        <v>813</v>
      </c>
      <c r="D52" s="14">
        <v>16760</v>
      </c>
      <c r="E52" s="14">
        <v>133</v>
      </c>
      <c r="F52" s="14">
        <v>417</v>
      </c>
      <c r="G52" s="14">
        <v>6815</v>
      </c>
      <c r="H52" s="14">
        <v>69</v>
      </c>
      <c r="I52" s="14">
        <v>396</v>
      </c>
      <c r="J52" s="10">
        <v>9945</v>
      </c>
    </row>
    <row r="53" spans="1:10" ht="16.5" customHeight="1">
      <c r="A53" s="13" t="s">
        <v>2042</v>
      </c>
      <c r="B53" s="14">
        <v>48</v>
      </c>
      <c r="C53" s="14">
        <v>280</v>
      </c>
      <c r="D53" s="14">
        <v>7451</v>
      </c>
      <c r="E53" s="14" t="s">
        <v>530</v>
      </c>
      <c r="F53" s="14" t="s">
        <v>531</v>
      </c>
      <c r="G53" s="14" t="s">
        <v>1250</v>
      </c>
      <c r="H53" s="14">
        <v>48</v>
      </c>
      <c r="I53" s="14">
        <v>280</v>
      </c>
      <c r="J53" s="10">
        <v>7451</v>
      </c>
    </row>
    <row r="54" spans="1:10" ht="16.5" customHeight="1">
      <c r="A54" s="13" t="s">
        <v>2043</v>
      </c>
      <c r="B54" s="14">
        <v>134</v>
      </c>
      <c r="C54" s="14">
        <v>689</v>
      </c>
      <c r="D54" s="14">
        <v>16356</v>
      </c>
      <c r="E54" s="14">
        <v>32</v>
      </c>
      <c r="F54" s="14">
        <v>98</v>
      </c>
      <c r="G54" s="14">
        <v>1437</v>
      </c>
      <c r="H54" s="14">
        <v>102</v>
      </c>
      <c r="I54" s="14">
        <v>591</v>
      </c>
      <c r="J54" s="10">
        <v>14919</v>
      </c>
    </row>
    <row r="55" spans="1:10" ht="16.5" customHeight="1">
      <c r="A55" s="88" t="s">
        <v>2044</v>
      </c>
      <c r="B55" s="14">
        <v>1517</v>
      </c>
      <c r="C55" s="14">
        <v>5510</v>
      </c>
      <c r="D55" s="14">
        <v>127262</v>
      </c>
      <c r="E55" s="14">
        <v>861</v>
      </c>
      <c r="F55" s="14">
        <v>2517</v>
      </c>
      <c r="G55" s="14">
        <v>52954</v>
      </c>
      <c r="H55" s="14">
        <v>656</v>
      </c>
      <c r="I55" s="14">
        <v>2993</v>
      </c>
      <c r="J55" s="10">
        <v>74308</v>
      </c>
    </row>
    <row r="56" spans="1:10" ht="16.5" customHeight="1">
      <c r="A56" s="13" t="s">
        <v>2045</v>
      </c>
      <c r="B56" s="14">
        <v>651</v>
      </c>
      <c r="C56" s="14">
        <v>2187</v>
      </c>
      <c r="D56" s="14">
        <v>50784</v>
      </c>
      <c r="E56" s="14">
        <v>567</v>
      </c>
      <c r="F56" s="14">
        <v>1699</v>
      </c>
      <c r="G56" s="14">
        <v>36946</v>
      </c>
      <c r="H56" s="14">
        <v>84</v>
      </c>
      <c r="I56" s="14">
        <v>488</v>
      </c>
      <c r="J56" s="10">
        <v>13838</v>
      </c>
    </row>
    <row r="57" spans="1:10" ht="16.5" customHeight="1">
      <c r="A57" s="13" t="s">
        <v>2046</v>
      </c>
      <c r="B57" s="14">
        <v>50</v>
      </c>
      <c r="C57" s="14">
        <v>234</v>
      </c>
      <c r="D57" s="14">
        <v>6365</v>
      </c>
      <c r="E57" s="14" t="s">
        <v>530</v>
      </c>
      <c r="F57" s="14" t="s">
        <v>531</v>
      </c>
      <c r="G57" s="14" t="s">
        <v>1250</v>
      </c>
      <c r="H57" s="14">
        <v>50</v>
      </c>
      <c r="I57" s="14">
        <v>234</v>
      </c>
      <c r="J57" s="10">
        <v>6365</v>
      </c>
    </row>
    <row r="58" spans="1:10" ht="16.5" customHeight="1">
      <c r="A58" s="13" t="s">
        <v>2047</v>
      </c>
      <c r="B58" s="14">
        <v>120</v>
      </c>
      <c r="C58" s="14">
        <v>359</v>
      </c>
      <c r="D58" s="14">
        <v>7090</v>
      </c>
      <c r="E58" s="14">
        <v>108</v>
      </c>
      <c r="F58" s="14">
        <v>297</v>
      </c>
      <c r="G58" s="14">
        <v>5697</v>
      </c>
      <c r="H58" s="14">
        <v>12</v>
      </c>
      <c r="I58" s="14">
        <v>62</v>
      </c>
      <c r="J58" s="10">
        <v>1393</v>
      </c>
    </row>
    <row r="59" spans="1:10" ht="16.5" customHeight="1">
      <c r="A59" s="13" t="s">
        <v>2048</v>
      </c>
      <c r="B59" s="14">
        <v>489</v>
      </c>
      <c r="C59" s="14">
        <v>1915</v>
      </c>
      <c r="D59" s="14">
        <v>44363</v>
      </c>
      <c r="E59" s="14">
        <v>156</v>
      </c>
      <c r="F59" s="14">
        <v>437</v>
      </c>
      <c r="G59" s="14">
        <v>8853</v>
      </c>
      <c r="H59" s="14">
        <v>333</v>
      </c>
      <c r="I59" s="14">
        <v>1478</v>
      </c>
      <c r="J59" s="10">
        <v>35510</v>
      </c>
    </row>
    <row r="60" spans="1:10" ht="16.5" customHeight="1">
      <c r="A60" s="13" t="s">
        <v>2049</v>
      </c>
      <c r="B60" s="14">
        <v>67</v>
      </c>
      <c r="C60" s="14">
        <v>267</v>
      </c>
      <c r="D60" s="14">
        <v>5835</v>
      </c>
      <c r="E60" s="14">
        <v>30</v>
      </c>
      <c r="F60" s="14">
        <v>84</v>
      </c>
      <c r="G60" s="14">
        <v>1458</v>
      </c>
      <c r="H60" s="14">
        <v>37</v>
      </c>
      <c r="I60" s="14">
        <v>183</v>
      </c>
      <c r="J60" s="10">
        <v>4377</v>
      </c>
    </row>
    <row r="61" spans="1:10" ht="16.5" customHeight="1">
      <c r="A61" s="13" t="s">
        <v>2050</v>
      </c>
      <c r="B61" s="14">
        <v>140</v>
      </c>
      <c r="C61" s="14">
        <v>548</v>
      </c>
      <c r="D61" s="14">
        <v>12825</v>
      </c>
      <c r="E61" s="14" t="s">
        <v>530</v>
      </c>
      <c r="F61" s="14" t="s">
        <v>531</v>
      </c>
      <c r="G61" s="14" t="s">
        <v>1250</v>
      </c>
      <c r="H61" s="14">
        <v>140</v>
      </c>
      <c r="I61" s="14">
        <v>548</v>
      </c>
      <c r="J61" s="10">
        <v>12825</v>
      </c>
    </row>
    <row r="62" spans="1:10" ht="16.5" customHeight="1">
      <c r="A62" s="88" t="s">
        <v>2051</v>
      </c>
      <c r="B62" s="14">
        <v>2978</v>
      </c>
      <c r="C62" s="14">
        <v>12671</v>
      </c>
      <c r="D62" s="14">
        <v>304967</v>
      </c>
      <c r="E62" s="14">
        <v>1568</v>
      </c>
      <c r="F62" s="14">
        <v>4685</v>
      </c>
      <c r="G62" s="14">
        <v>97373</v>
      </c>
      <c r="H62" s="14">
        <v>1410</v>
      </c>
      <c r="I62" s="14">
        <v>7986</v>
      </c>
      <c r="J62" s="10">
        <v>207594</v>
      </c>
    </row>
    <row r="63" spans="1:10" ht="16.5" customHeight="1">
      <c r="A63" s="13" t="s">
        <v>2052</v>
      </c>
      <c r="B63" s="14">
        <v>44</v>
      </c>
      <c r="C63" s="14">
        <v>205</v>
      </c>
      <c r="D63" s="14">
        <v>5291</v>
      </c>
      <c r="E63" s="14">
        <v>8</v>
      </c>
      <c r="F63" s="14">
        <v>8</v>
      </c>
      <c r="G63" s="14">
        <v>295</v>
      </c>
      <c r="H63" s="14">
        <v>36</v>
      </c>
      <c r="I63" s="14">
        <v>197</v>
      </c>
      <c r="J63" s="10">
        <v>4996</v>
      </c>
    </row>
    <row r="64" spans="1:10" ht="16.5" customHeight="1">
      <c r="A64" s="13" t="s">
        <v>2053</v>
      </c>
      <c r="B64" s="14">
        <v>146</v>
      </c>
      <c r="C64" s="14">
        <v>788</v>
      </c>
      <c r="D64" s="14">
        <v>20206</v>
      </c>
      <c r="E64" s="14">
        <v>24</v>
      </c>
      <c r="F64" s="14">
        <v>62</v>
      </c>
      <c r="G64" s="14">
        <v>1489</v>
      </c>
      <c r="H64" s="14">
        <v>122</v>
      </c>
      <c r="I64" s="14">
        <v>726</v>
      </c>
      <c r="J64" s="10">
        <v>18717</v>
      </c>
    </row>
    <row r="65" spans="1:10" ht="16.5" customHeight="1">
      <c r="A65" s="13" t="s">
        <v>68</v>
      </c>
      <c r="B65" s="14">
        <v>65</v>
      </c>
      <c r="C65" s="14">
        <v>357</v>
      </c>
      <c r="D65" s="14">
        <v>8330</v>
      </c>
      <c r="E65" s="14">
        <v>12</v>
      </c>
      <c r="F65" s="14">
        <v>44</v>
      </c>
      <c r="G65" s="14">
        <v>582</v>
      </c>
      <c r="H65" s="14">
        <v>53</v>
      </c>
      <c r="I65" s="14">
        <v>313</v>
      </c>
      <c r="J65" s="10">
        <v>7748</v>
      </c>
    </row>
    <row r="66" spans="1:10" ht="16.5" customHeight="1">
      <c r="A66" s="13" t="s">
        <v>69</v>
      </c>
      <c r="B66" s="14">
        <v>38</v>
      </c>
      <c r="C66" s="14">
        <v>252</v>
      </c>
      <c r="D66" s="14">
        <v>6485</v>
      </c>
      <c r="E66" s="14" t="s">
        <v>530</v>
      </c>
      <c r="F66" s="14" t="s">
        <v>531</v>
      </c>
      <c r="G66" s="14" t="s">
        <v>1250</v>
      </c>
      <c r="H66" s="14">
        <v>38</v>
      </c>
      <c r="I66" s="14">
        <v>252</v>
      </c>
      <c r="J66" s="10">
        <v>6485</v>
      </c>
    </row>
    <row r="67" spans="1:10" ht="16.5" customHeight="1">
      <c r="A67" s="13" t="s">
        <v>70</v>
      </c>
      <c r="B67" s="14">
        <v>1559</v>
      </c>
      <c r="C67" s="14">
        <v>6068</v>
      </c>
      <c r="D67" s="14">
        <v>146804</v>
      </c>
      <c r="E67" s="14">
        <v>1122</v>
      </c>
      <c r="F67" s="14">
        <v>3495</v>
      </c>
      <c r="G67" s="14">
        <v>76170</v>
      </c>
      <c r="H67" s="14">
        <v>437</v>
      </c>
      <c r="I67" s="14">
        <v>2573</v>
      </c>
      <c r="J67" s="10">
        <v>70634</v>
      </c>
    </row>
    <row r="68" spans="1:10" ht="16.5" customHeight="1">
      <c r="A68" s="13" t="s">
        <v>71</v>
      </c>
      <c r="B68" s="14">
        <v>126</v>
      </c>
      <c r="C68" s="14">
        <v>568</v>
      </c>
      <c r="D68" s="14">
        <v>12035</v>
      </c>
      <c r="E68" s="14">
        <v>51</v>
      </c>
      <c r="F68" s="14">
        <v>152</v>
      </c>
      <c r="G68" s="14">
        <v>2245</v>
      </c>
      <c r="H68" s="14">
        <v>75</v>
      </c>
      <c r="I68" s="14">
        <v>416</v>
      </c>
      <c r="J68" s="10">
        <v>9790</v>
      </c>
    </row>
    <row r="69" spans="1:10" ht="16.5" customHeight="1">
      <c r="A69" s="13" t="s">
        <v>72</v>
      </c>
      <c r="B69" s="14">
        <v>10</v>
      </c>
      <c r="C69" s="14">
        <v>56</v>
      </c>
      <c r="D69" s="14">
        <v>1571</v>
      </c>
      <c r="E69" s="14" t="s">
        <v>530</v>
      </c>
      <c r="F69" s="14" t="s">
        <v>531</v>
      </c>
      <c r="G69" s="14" t="s">
        <v>1250</v>
      </c>
      <c r="H69" s="14">
        <v>10</v>
      </c>
      <c r="I69" s="14">
        <v>56</v>
      </c>
      <c r="J69" s="10">
        <v>1571</v>
      </c>
    </row>
    <row r="70" spans="1:10" ht="16.5" customHeight="1">
      <c r="A70" s="13" t="s">
        <v>73</v>
      </c>
      <c r="B70" s="14">
        <v>111</v>
      </c>
      <c r="C70" s="14">
        <v>449</v>
      </c>
      <c r="D70" s="14">
        <v>10932</v>
      </c>
      <c r="E70" s="14">
        <v>62</v>
      </c>
      <c r="F70" s="14">
        <v>182</v>
      </c>
      <c r="G70" s="14">
        <v>3340</v>
      </c>
      <c r="H70" s="14">
        <v>49</v>
      </c>
      <c r="I70" s="14">
        <v>267</v>
      </c>
      <c r="J70" s="10">
        <v>7592</v>
      </c>
    </row>
    <row r="71" spans="1:10" ht="16.5" customHeight="1">
      <c r="A71" s="13" t="s">
        <v>74</v>
      </c>
      <c r="B71" s="14">
        <v>278</v>
      </c>
      <c r="C71" s="14">
        <v>1004</v>
      </c>
      <c r="D71" s="14">
        <v>20373</v>
      </c>
      <c r="E71" s="14">
        <v>152</v>
      </c>
      <c r="F71" s="14">
        <v>344</v>
      </c>
      <c r="G71" s="14">
        <v>6092</v>
      </c>
      <c r="H71" s="14">
        <v>126</v>
      </c>
      <c r="I71" s="14">
        <v>660</v>
      </c>
      <c r="J71" s="10">
        <v>14281</v>
      </c>
    </row>
    <row r="72" spans="1:10" ht="16.5" customHeight="1">
      <c r="A72" s="13" t="s">
        <v>75</v>
      </c>
      <c r="B72" s="14">
        <v>104</v>
      </c>
      <c r="C72" s="14">
        <v>533</v>
      </c>
      <c r="D72" s="14">
        <v>14120</v>
      </c>
      <c r="E72" s="14" t="s">
        <v>530</v>
      </c>
      <c r="F72" s="14" t="s">
        <v>531</v>
      </c>
      <c r="G72" s="14" t="s">
        <v>1250</v>
      </c>
      <c r="H72" s="14">
        <v>104</v>
      </c>
      <c r="I72" s="14">
        <v>533</v>
      </c>
      <c r="J72" s="10">
        <v>14120</v>
      </c>
    </row>
    <row r="73" spans="1:10" ht="16.5" customHeight="1">
      <c r="A73" s="13" t="s">
        <v>76</v>
      </c>
      <c r="B73" s="14">
        <v>75</v>
      </c>
      <c r="C73" s="14">
        <v>253</v>
      </c>
      <c r="D73" s="14">
        <v>6578</v>
      </c>
      <c r="E73" s="14">
        <v>33</v>
      </c>
      <c r="F73" s="14">
        <v>71</v>
      </c>
      <c r="G73" s="14">
        <v>1148</v>
      </c>
      <c r="H73" s="14">
        <v>42</v>
      </c>
      <c r="I73" s="14">
        <v>182</v>
      </c>
      <c r="J73" s="10">
        <v>5430</v>
      </c>
    </row>
    <row r="74" spans="1:10" ht="16.5" customHeight="1">
      <c r="A74" s="13" t="s">
        <v>77</v>
      </c>
      <c r="B74" s="14">
        <v>135</v>
      </c>
      <c r="C74" s="14">
        <v>712</v>
      </c>
      <c r="D74" s="14">
        <v>17172</v>
      </c>
      <c r="E74" s="14">
        <v>33</v>
      </c>
      <c r="F74" s="14">
        <v>103</v>
      </c>
      <c r="G74" s="14">
        <v>2150</v>
      </c>
      <c r="H74" s="14">
        <v>102</v>
      </c>
      <c r="I74" s="14">
        <v>609</v>
      </c>
      <c r="J74" s="10">
        <v>15022</v>
      </c>
    </row>
    <row r="75" spans="1:10" ht="16.5" customHeight="1">
      <c r="A75" s="13" t="s">
        <v>78</v>
      </c>
      <c r="B75" s="14">
        <v>147</v>
      </c>
      <c r="C75" s="14">
        <v>697</v>
      </c>
      <c r="D75" s="14">
        <v>15051</v>
      </c>
      <c r="E75" s="14">
        <v>57</v>
      </c>
      <c r="F75" s="14">
        <v>192</v>
      </c>
      <c r="G75" s="14">
        <v>3141</v>
      </c>
      <c r="H75" s="14">
        <v>90</v>
      </c>
      <c r="I75" s="14">
        <v>505</v>
      </c>
      <c r="J75" s="10">
        <v>11910</v>
      </c>
    </row>
    <row r="76" spans="1:10" ht="16.5" customHeight="1">
      <c r="A76" s="13" t="s">
        <v>79</v>
      </c>
      <c r="B76" s="14">
        <v>31</v>
      </c>
      <c r="C76" s="14">
        <v>146</v>
      </c>
      <c r="D76" s="14">
        <v>4055</v>
      </c>
      <c r="E76" s="14">
        <v>14</v>
      </c>
      <c r="F76" s="14">
        <v>32</v>
      </c>
      <c r="G76" s="14">
        <v>721</v>
      </c>
      <c r="H76" s="14">
        <v>17</v>
      </c>
      <c r="I76" s="14">
        <v>114</v>
      </c>
      <c r="J76" s="10">
        <v>3334</v>
      </c>
    </row>
    <row r="77" spans="1:10" ht="16.5" customHeight="1">
      <c r="A77" s="13" t="s">
        <v>80</v>
      </c>
      <c r="B77" s="14">
        <v>46</v>
      </c>
      <c r="C77" s="14">
        <v>244</v>
      </c>
      <c r="D77" s="14">
        <v>6254</v>
      </c>
      <c r="E77" s="14" t="s">
        <v>530</v>
      </c>
      <c r="F77" s="14" t="s">
        <v>531</v>
      </c>
      <c r="G77" s="14" t="s">
        <v>1250</v>
      </c>
      <c r="H77" s="14">
        <v>46</v>
      </c>
      <c r="I77" s="14">
        <v>244</v>
      </c>
      <c r="J77" s="10">
        <v>6254</v>
      </c>
    </row>
    <row r="78" spans="1:10" ht="16.5" customHeight="1">
      <c r="A78" s="13" t="s">
        <v>81</v>
      </c>
      <c r="B78" s="14">
        <v>63</v>
      </c>
      <c r="C78" s="14">
        <v>339</v>
      </c>
      <c r="D78" s="14">
        <v>9710</v>
      </c>
      <c r="E78" s="14" t="s">
        <v>530</v>
      </c>
      <c r="F78" s="14" t="s">
        <v>531</v>
      </c>
      <c r="G78" s="14" t="s">
        <v>1250</v>
      </c>
      <c r="H78" s="14">
        <v>63</v>
      </c>
      <c r="I78" s="14">
        <v>339</v>
      </c>
      <c r="J78" s="10">
        <v>9710</v>
      </c>
    </row>
    <row r="79" ht="25.5" customHeight="1">
      <c r="A79" s="10" t="s">
        <v>2062</v>
      </c>
    </row>
    <row r="80" ht="24.75" customHeight="1">
      <c r="A80" s="10" t="s">
        <v>82</v>
      </c>
    </row>
  </sheetData>
  <mergeCells count="5">
    <mergeCell ref="A6:A9"/>
    <mergeCell ref="E6:G6"/>
    <mergeCell ref="H6:J7"/>
    <mergeCell ref="B6:D7"/>
    <mergeCell ref="E7:G7"/>
  </mergeCells>
  <printOptions/>
  <pageMargins left="0.7874015748031497" right="0.7874015748031497" top="0.7874015748031497" bottom="0.7874015748031497" header="0" footer="0"/>
  <pageSetup horizontalDpi="300" verticalDpi="300" orientation="portrait" paperSize="9" scale="95" r:id="rId1"/>
</worksheet>
</file>

<file path=xl/worksheets/sheet6.xml><?xml version="1.0" encoding="utf-8"?>
<worksheet xmlns="http://schemas.openxmlformats.org/spreadsheetml/2006/main" xmlns:r="http://schemas.openxmlformats.org/officeDocument/2006/relationships">
  <dimension ref="A2:E56"/>
  <sheetViews>
    <sheetView workbookViewId="0" topLeftCell="A2">
      <selection activeCell="E14" sqref="E9:E14"/>
    </sheetView>
  </sheetViews>
  <sheetFormatPr defaultColWidth="9.140625" defaultRowHeight="12.75"/>
  <cols>
    <col min="1" max="1" width="36.57421875" style="141" customWidth="1"/>
    <col min="2" max="2" width="11.28125" style="141" customWidth="1"/>
    <col min="3" max="3" width="15.57421875" style="141" customWidth="1"/>
    <col min="4" max="4" width="14.57421875" style="141" customWidth="1"/>
    <col min="5" max="5" width="32.7109375" style="141" customWidth="1"/>
    <col min="6" max="6" width="12.8515625" style="141" customWidth="1"/>
    <col min="7" max="7" width="15.28125" style="141" customWidth="1"/>
    <col min="8" max="8" width="14.7109375" style="141" customWidth="1"/>
    <col min="9" max="9" width="9.8515625" style="141" customWidth="1"/>
    <col min="10" max="13" width="8.7109375" style="141" customWidth="1"/>
    <col min="14" max="16" width="4.8515625" style="141" customWidth="1"/>
    <col min="17" max="17" width="9.7109375" style="141" customWidth="1"/>
    <col min="18" max="19" width="8.57421875" style="141" customWidth="1"/>
    <col min="20" max="22" width="6.140625" style="141" customWidth="1"/>
    <col min="23" max="25" width="4.7109375" style="141" customWidth="1"/>
    <col min="26" max="16384" width="10.28125" style="141" customWidth="1"/>
  </cols>
  <sheetData>
    <row r="2" spans="1:5" ht="12.75">
      <c r="A2" s="170" t="s">
        <v>340</v>
      </c>
      <c r="B2" s="170"/>
      <c r="C2" s="170"/>
      <c r="D2" s="170"/>
      <c r="E2" s="170"/>
    </row>
    <row r="3" ht="11.25" customHeight="1">
      <c r="A3" s="170" t="s">
        <v>341</v>
      </c>
    </row>
    <row r="4" ht="13.5" customHeight="1">
      <c r="A4" s="218" t="s">
        <v>342</v>
      </c>
    </row>
    <row r="5" spans="1:5" ht="18.75" customHeight="1">
      <c r="A5" s="457" t="s">
        <v>16</v>
      </c>
      <c r="B5" s="460" t="s">
        <v>604</v>
      </c>
      <c r="C5" s="460" t="s">
        <v>605</v>
      </c>
      <c r="D5" s="460" t="s">
        <v>606</v>
      </c>
      <c r="E5" s="465" t="s">
        <v>17</v>
      </c>
    </row>
    <row r="6" spans="1:5" ht="12.75">
      <c r="A6" s="458"/>
      <c r="B6" s="461"/>
      <c r="C6" s="461"/>
      <c r="D6" s="461"/>
      <c r="E6" s="427"/>
    </row>
    <row r="7" spans="1:5" ht="48.75" customHeight="1">
      <c r="A7" s="458"/>
      <c r="B7" s="462"/>
      <c r="C7" s="462"/>
      <c r="D7" s="462"/>
      <c r="E7" s="427"/>
    </row>
    <row r="8" spans="1:5" ht="12" customHeight="1">
      <c r="A8" s="459"/>
      <c r="B8" s="466" t="s">
        <v>18</v>
      </c>
      <c r="C8" s="424"/>
      <c r="D8" s="467"/>
      <c r="E8" s="211"/>
    </row>
    <row r="9" spans="1:5" s="170" customFormat="1" ht="22.5" customHeight="1">
      <c r="A9" s="203" t="s">
        <v>1283</v>
      </c>
      <c r="B9" s="214">
        <v>64852040.400000006</v>
      </c>
      <c r="C9" s="214">
        <v>46740826.6</v>
      </c>
      <c r="D9" s="214">
        <v>18111213.8</v>
      </c>
      <c r="E9" s="167" t="s">
        <v>635</v>
      </c>
    </row>
    <row r="10" spans="1:5" s="170" customFormat="1" ht="13.5">
      <c r="A10" s="203" t="s">
        <v>1284</v>
      </c>
      <c r="B10" s="204">
        <v>11267970.6</v>
      </c>
      <c r="C10" s="204">
        <v>8831258.700000001</v>
      </c>
      <c r="D10" s="204">
        <v>2436711.9</v>
      </c>
      <c r="E10" s="167" t="s">
        <v>184</v>
      </c>
    </row>
    <row r="11" spans="1:5" ht="12.75">
      <c r="A11" s="177" t="s">
        <v>185</v>
      </c>
      <c r="B11" s="202">
        <v>1394574.4</v>
      </c>
      <c r="C11" s="202">
        <v>1023582.7</v>
      </c>
      <c r="D11" s="202">
        <v>370991.7</v>
      </c>
      <c r="E11" s="218" t="s">
        <v>186</v>
      </c>
    </row>
    <row r="12" spans="1:5" ht="12.75">
      <c r="A12" s="177" t="s">
        <v>187</v>
      </c>
      <c r="B12" s="202"/>
      <c r="C12" s="202"/>
      <c r="D12" s="202"/>
      <c r="E12" s="218" t="s">
        <v>188</v>
      </c>
    </row>
    <row r="13" spans="1:5" ht="12.75">
      <c r="A13" s="177" t="s">
        <v>189</v>
      </c>
      <c r="B13" s="202">
        <v>8776687</v>
      </c>
      <c r="C13" s="202">
        <v>7233042.9</v>
      </c>
      <c r="D13" s="202">
        <v>1543644.1</v>
      </c>
      <c r="E13" s="218" t="s">
        <v>190</v>
      </c>
    </row>
    <row r="14" spans="1:5" ht="12.75">
      <c r="A14" s="177" t="s">
        <v>245</v>
      </c>
      <c r="B14" s="202">
        <v>1096709.2</v>
      </c>
      <c r="C14" s="202">
        <v>574633.1</v>
      </c>
      <c r="D14" s="202">
        <v>522076.1</v>
      </c>
      <c r="E14" s="218" t="s">
        <v>191</v>
      </c>
    </row>
    <row r="15" spans="1:5" s="170" customFormat="1" ht="13.5">
      <c r="A15" s="203" t="s">
        <v>192</v>
      </c>
      <c r="B15" s="204">
        <v>20405776.6</v>
      </c>
      <c r="C15" s="204">
        <v>14777330.899999999</v>
      </c>
      <c r="D15" s="204">
        <v>5628445.7</v>
      </c>
      <c r="E15" s="167" t="s">
        <v>193</v>
      </c>
    </row>
    <row r="16" spans="1:4" ht="12.75">
      <c r="A16" s="177" t="s">
        <v>246</v>
      </c>
      <c r="B16" s="202"/>
      <c r="C16" s="202"/>
      <c r="D16" s="202"/>
    </row>
    <row r="17" spans="1:5" ht="12.75">
      <c r="A17" s="177" t="s">
        <v>247</v>
      </c>
      <c r="B17" s="202">
        <v>553135.2</v>
      </c>
      <c r="C17" s="202">
        <v>422529.3</v>
      </c>
      <c r="D17" s="202">
        <v>130605.9</v>
      </c>
      <c r="E17" s="218" t="s">
        <v>607</v>
      </c>
    </row>
    <row r="18" spans="1:5" ht="12.75">
      <c r="A18" s="177" t="s">
        <v>194</v>
      </c>
      <c r="B18" s="202">
        <v>2343059.7</v>
      </c>
      <c r="C18" s="202">
        <v>1744259.8</v>
      </c>
      <c r="D18" s="202">
        <v>598799.9</v>
      </c>
      <c r="E18" s="218" t="s">
        <v>195</v>
      </c>
    </row>
    <row r="19" spans="1:5" ht="12.75">
      <c r="A19" s="177"/>
      <c r="B19" s="202"/>
      <c r="C19" s="202"/>
      <c r="D19" s="202"/>
      <c r="E19" s="218" t="s">
        <v>248</v>
      </c>
    </row>
    <row r="20" spans="1:5" ht="12.75">
      <c r="A20" s="177" t="s">
        <v>249</v>
      </c>
      <c r="B20" s="202">
        <v>4270626</v>
      </c>
      <c r="C20" s="202">
        <v>2994316.9</v>
      </c>
      <c r="D20" s="202">
        <v>1276309.1</v>
      </c>
      <c r="E20" s="218" t="s">
        <v>250</v>
      </c>
    </row>
    <row r="21" spans="1:5" ht="12.75">
      <c r="A21" s="177"/>
      <c r="B21" s="202"/>
      <c r="C21" s="202"/>
      <c r="D21" s="202"/>
      <c r="E21" s="218" t="s">
        <v>196</v>
      </c>
    </row>
    <row r="22" spans="1:5" ht="12.75">
      <c r="A22" s="177" t="s">
        <v>197</v>
      </c>
      <c r="B22" s="202">
        <v>278484.3</v>
      </c>
      <c r="C22" s="202">
        <v>199101.6</v>
      </c>
      <c r="D22" s="202">
        <v>79382.7</v>
      </c>
      <c r="E22" s="218" t="s">
        <v>190</v>
      </c>
    </row>
    <row r="23" spans="1:5" ht="12.75">
      <c r="A23" s="177"/>
      <c r="B23" s="202"/>
      <c r="C23" s="202"/>
      <c r="D23" s="202"/>
      <c r="E23" s="218" t="s">
        <v>198</v>
      </c>
    </row>
    <row r="24" spans="1:5" ht="12.75">
      <c r="A24" s="177" t="s">
        <v>251</v>
      </c>
      <c r="B24" s="202">
        <v>8149974.7</v>
      </c>
      <c r="C24" s="202">
        <v>6202479.4</v>
      </c>
      <c r="D24" s="202">
        <v>1947495.3</v>
      </c>
      <c r="E24" s="218" t="s">
        <v>199</v>
      </c>
    </row>
    <row r="25" spans="1:5" ht="12.75">
      <c r="A25" s="177" t="s">
        <v>252</v>
      </c>
      <c r="B25" s="202"/>
      <c r="C25" s="202"/>
      <c r="D25" s="202"/>
      <c r="E25" s="218"/>
    </row>
    <row r="26" spans="1:5" ht="12.75">
      <c r="A26" s="177" t="s">
        <v>253</v>
      </c>
      <c r="B26" s="202"/>
      <c r="C26" s="202"/>
      <c r="D26" s="202"/>
      <c r="E26" s="218"/>
    </row>
    <row r="27" spans="1:5" ht="12.75">
      <c r="A27" s="177" t="s">
        <v>254</v>
      </c>
      <c r="B27" s="202"/>
      <c r="C27" s="202"/>
      <c r="D27" s="202"/>
      <c r="E27" s="218" t="s">
        <v>608</v>
      </c>
    </row>
    <row r="28" spans="1:5" ht="12.75">
      <c r="A28" s="177" t="s">
        <v>255</v>
      </c>
      <c r="B28" s="202"/>
      <c r="C28" s="202"/>
      <c r="D28" s="202"/>
      <c r="E28" s="218" t="s">
        <v>609</v>
      </c>
    </row>
    <row r="29" spans="1:5" ht="12.75">
      <c r="A29" s="177" t="s">
        <v>256</v>
      </c>
      <c r="B29" s="202">
        <v>3531390.2</v>
      </c>
      <c r="C29" s="202">
        <v>2541208.7</v>
      </c>
      <c r="D29" s="202">
        <v>990181.5</v>
      </c>
      <c r="E29" s="218" t="s">
        <v>969</v>
      </c>
    </row>
    <row r="30" spans="1:5" ht="12.75">
      <c r="A30" s="177" t="s">
        <v>201</v>
      </c>
      <c r="B30" s="202">
        <v>1279106.5</v>
      </c>
      <c r="C30" s="202">
        <v>673435.2</v>
      </c>
      <c r="D30" s="202">
        <v>605671.3</v>
      </c>
      <c r="E30" s="218" t="s">
        <v>202</v>
      </c>
    </row>
    <row r="31" spans="1:4" s="170" customFormat="1" ht="12.75">
      <c r="A31" s="203" t="s">
        <v>203</v>
      </c>
      <c r="B31" s="204"/>
      <c r="C31" s="204"/>
      <c r="D31" s="204"/>
    </row>
    <row r="32" spans="1:5" s="170" customFormat="1" ht="13.5">
      <c r="A32" s="203" t="s">
        <v>257</v>
      </c>
      <c r="B32" s="204">
        <v>33178293.200000007</v>
      </c>
      <c r="C32" s="204">
        <v>23132237</v>
      </c>
      <c r="D32" s="204">
        <v>10046056.200000001</v>
      </c>
      <c r="E32" s="167" t="s">
        <v>204</v>
      </c>
    </row>
    <row r="33" spans="1:4" ht="12.75">
      <c r="A33" s="177" t="s">
        <v>205</v>
      </c>
      <c r="B33" s="202"/>
      <c r="C33" s="202"/>
      <c r="D33" s="202"/>
    </row>
    <row r="34" spans="1:5" ht="12.75">
      <c r="A34" s="177" t="s">
        <v>206</v>
      </c>
      <c r="B34" s="202">
        <v>13633694.8</v>
      </c>
      <c r="C34" s="202">
        <v>8850049.1</v>
      </c>
      <c r="D34" s="202">
        <v>4783645.7</v>
      </c>
      <c r="E34" s="218" t="s">
        <v>207</v>
      </c>
    </row>
    <row r="35" spans="1:5" ht="12.75">
      <c r="A35" s="177" t="s">
        <v>208</v>
      </c>
      <c r="B35" s="202"/>
      <c r="C35" s="202"/>
      <c r="D35" s="202"/>
      <c r="E35" s="218"/>
    </row>
    <row r="36" spans="1:5" ht="12.75">
      <c r="A36" s="177" t="s">
        <v>209</v>
      </c>
      <c r="B36" s="202"/>
      <c r="C36" s="202"/>
      <c r="D36" s="202"/>
      <c r="E36" s="218" t="s">
        <v>210</v>
      </c>
    </row>
    <row r="37" spans="1:5" ht="12.75">
      <c r="A37" s="177" t="s">
        <v>258</v>
      </c>
      <c r="B37" s="202">
        <v>2003169.8</v>
      </c>
      <c r="C37" s="202">
        <v>1599194.2</v>
      </c>
      <c r="D37" s="202">
        <v>403975.6</v>
      </c>
      <c r="E37" s="218" t="s">
        <v>259</v>
      </c>
    </row>
    <row r="38" spans="1:5" ht="12.75">
      <c r="A38" s="177" t="s">
        <v>212</v>
      </c>
      <c r="B38" s="202">
        <v>150642.3</v>
      </c>
      <c r="C38" s="202">
        <v>106169.4</v>
      </c>
      <c r="D38" s="202">
        <v>44472.9</v>
      </c>
      <c r="E38" s="218" t="s">
        <v>610</v>
      </c>
    </row>
    <row r="39" spans="1:5" ht="12.75">
      <c r="A39" s="177" t="s">
        <v>260</v>
      </c>
      <c r="B39" s="202"/>
      <c r="C39" s="202"/>
      <c r="D39" s="202"/>
      <c r="E39" s="218" t="s">
        <v>215</v>
      </c>
    </row>
    <row r="40" spans="1:5" ht="12.75">
      <c r="A40" s="177" t="s">
        <v>261</v>
      </c>
      <c r="B40" s="202">
        <v>2183753.3</v>
      </c>
      <c r="C40" s="202">
        <v>1312408.1</v>
      </c>
      <c r="D40" s="202">
        <v>871345.2</v>
      </c>
      <c r="E40" s="218" t="s">
        <v>217</v>
      </c>
    </row>
    <row r="41" spans="1:5" ht="12.75">
      <c r="A41" s="177"/>
      <c r="B41" s="202"/>
      <c r="C41" s="202"/>
      <c r="D41" s="202"/>
      <c r="E41" s="218" t="s">
        <v>262</v>
      </c>
    </row>
    <row r="42" spans="1:5" ht="12.75">
      <c r="A42" s="177" t="s">
        <v>218</v>
      </c>
      <c r="B42" s="202">
        <v>955244.9</v>
      </c>
      <c r="C42" s="202">
        <v>704795.6</v>
      </c>
      <c r="D42" s="202">
        <v>250449.3</v>
      </c>
      <c r="E42" s="218" t="s">
        <v>263</v>
      </c>
    </row>
    <row r="43" spans="1:5" ht="12.75">
      <c r="A43" s="177" t="s">
        <v>960</v>
      </c>
      <c r="B43" s="202"/>
      <c r="C43" s="202"/>
      <c r="D43" s="202"/>
      <c r="E43" s="218" t="s">
        <v>220</v>
      </c>
    </row>
    <row r="44" spans="1:5" ht="12.75">
      <c r="A44" s="177" t="s">
        <v>264</v>
      </c>
      <c r="B44" s="202"/>
      <c r="C44" s="202"/>
      <c r="D44" s="202"/>
      <c r="E44" s="218" t="s">
        <v>221</v>
      </c>
    </row>
    <row r="45" spans="1:5" ht="12.75">
      <c r="A45" s="177" t="s">
        <v>265</v>
      </c>
      <c r="B45" s="202">
        <v>3350823.4</v>
      </c>
      <c r="C45" s="202">
        <v>2428035.9</v>
      </c>
      <c r="D45" s="202">
        <v>922787.5</v>
      </c>
      <c r="E45" s="218" t="s">
        <v>222</v>
      </c>
    </row>
    <row r="46" spans="1:5" ht="12.75">
      <c r="A46" s="177" t="s">
        <v>223</v>
      </c>
      <c r="B46" s="202"/>
      <c r="C46" s="202"/>
      <c r="D46" s="202"/>
      <c r="E46" s="218"/>
    </row>
    <row r="47" spans="1:5" ht="12.75">
      <c r="A47" s="177" t="s">
        <v>224</v>
      </c>
      <c r="B47" s="202">
        <v>6294514.6</v>
      </c>
      <c r="C47" s="202">
        <v>5036683.2</v>
      </c>
      <c r="D47" s="202">
        <v>1257831.4</v>
      </c>
      <c r="E47" s="218" t="s">
        <v>225</v>
      </c>
    </row>
    <row r="48" spans="1:5" ht="12.75">
      <c r="A48" s="177" t="s">
        <v>226</v>
      </c>
      <c r="B48" s="202"/>
      <c r="C48" s="202"/>
      <c r="D48" s="202"/>
      <c r="E48" s="218" t="s">
        <v>942</v>
      </c>
    </row>
    <row r="49" spans="1:5" ht="12.75">
      <c r="A49" s="177" t="s">
        <v>943</v>
      </c>
      <c r="B49" s="202">
        <v>1118045.2</v>
      </c>
      <c r="C49" s="202">
        <v>864780.2</v>
      </c>
      <c r="D49" s="202">
        <v>253265</v>
      </c>
      <c r="E49" s="218" t="s">
        <v>266</v>
      </c>
    </row>
    <row r="50" spans="1:5" ht="12.75">
      <c r="A50" s="177" t="s">
        <v>945</v>
      </c>
      <c r="B50" s="202"/>
      <c r="C50" s="202"/>
      <c r="D50" s="202"/>
      <c r="E50" s="218" t="s">
        <v>1234</v>
      </c>
    </row>
    <row r="51" spans="1:5" ht="12.75">
      <c r="A51" s="177" t="s">
        <v>1235</v>
      </c>
      <c r="B51" s="202">
        <v>3025251.6</v>
      </c>
      <c r="C51" s="202">
        <v>1998968.8</v>
      </c>
      <c r="D51" s="202">
        <v>1026282.8</v>
      </c>
      <c r="E51" s="218" t="s">
        <v>1236</v>
      </c>
    </row>
    <row r="52" spans="1:5" ht="12.75">
      <c r="A52" s="177"/>
      <c r="B52" s="202"/>
      <c r="C52" s="202"/>
      <c r="D52" s="202"/>
      <c r="E52" s="218" t="s">
        <v>1237</v>
      </c>
    </row>
    <row r="53" spans="1:5" ht="12.75">
      <c r="A53" s="177" t="s">
        <v>1238</v>
      </c>
      <c r="B53" s="202">
        <v>443449</v>
      </c>
      <c r="C53" s="202">
        <v>362517.5</v>
      </c>
      <c r="D53" s="202">
        <v>80931.5</v>
      </c>
      <c r="E53" s="218" t="s">
        <v>1239</v>
      </c>
    </row>
    <row r="54" spans="1:5" ht="12.75">
      <c r="A54" s="177" t="s">
        <v>1240</v>
      </c>
      <c r="B54" s="202"/>
      <c r="C54" s="202"/>
      <c r="D54" s="202"/>
      <c r="E54" s="218" t="s">
        <v>1241</v>
      </c>
    </row>
    <row r="55" spans="1:5" ht="12.75">
      <c r="A55" s="177" t="s">
        <v>267</v>
      </c>
      <c r="B55" s="202">
        <v>1137749.5</v>
      </c>
      <c r="C55" s="202">
        <v>733415.2</v>
      </c>
      <c r="D55" s="202">
        <v>404334.3</v>
      </c>
      <c r="E55" s="218" t="s">
        <v>1242</v>
      </c>
    </row>
    <row r="56" spans="1:4" ht="12.75">
      <c r="A56" s="177"/>
      <c r="B56" s="202"/>
      <c r="C56" s="202"/>
      <c r="D56" s="202"/>
    </row>
    <row r="69" ht="19.5" customHeight="1"/>
    <row r="70" ht="30" customHeight="1"/>
    <row r="71" ht="18.75" customHeight="1"/>
    <row r="72" ht="18.75" customHeight="1"/>
    <row r="73" ht="18.75" customHeight="1"/>
    <row r="74" ht="18.75" customHeight="1"/>
    <row r="75" ht="18.75" customHeight="1"/>
    <row r="76" ht="18.75" customHeight="1"/>
    <row r="77" ht="15.75" customHeight="1"/>
    <row r="78" ht="18.75" customHeight="1"/>
    <row r="79" ht="26.25" customHeight="1"/>
    <row r="80"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24.75" customHeight="1"/>
    <row r="96" ht="18.75" customHeight="1"/>
    <row r="98" ht="15" customHeight="1"/>
    <row r="99" ht="3.75" customHeight="1"/>
    <row r="101" ht="12.75" customHeight="1"/>
    <row r="102" ht="15" customHeight="1"/>
    <row r="103" ht="12" customHeight="1"/>
    <row r="104" ht="37.5" customHeight="1"/>
    <row r="105" ht="20.25" customHeight="1"/>
    <row r="106" ht="30" customHeight="1"/>
    <row r="107" ht="18.75" customHeight="1"/>
    <row r="108" ht="18.75" customHeight="1"/>
    <row r="109" ht="18.75" customHeight="1"/>
    <row r="110" ht="27" customHeight="1"/>
    <row r="111" ht="18.75" customHeight="1"/>
    <row r="112" ht="18.75" customHeight="1"/>
    <row r="113" ht="18.75" customHeight="1"/>
    <row r="114" ht="18.75" customHeight="1"/>
    <row r="115" ht="18.75" customHeight="1"/>
    <row r="116" ht="18.75" customHeight="1"/>
    <row r="117" ht="18.75" customHeight="1"/>
    <row r="118" ht="18.75" customHeight="1"/>
    <row r="119" ht="27.75" customHeight="1"/>
    <row r="120" ht="18.75" customHeight="1"/>
    <row r="121" ht="18.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6.5" customHeight="1"/>
    <row r="136" ht="12" customHeight="1"/>
    <row r="138" ht="15" customHeight="1"/>
    <row r="139" ht="3.75" customHeight="1"/>
    <row r="140" ht="16.5" customHeight="1"/>
    <row r="141" ht="12.75" customHeight="1"/>
    <row r="142" ht="18" customHeight="1"/>
    <row r="143" ht="12" customHeight="1"/>
    <row r="144" ht="51.75" customHeight="1"/>
    <row r="145" ht="33" customHeight="1"/>
    <row r="146" ht="18.75" customHeight="1"/>
    <row r="147" ht="18.75" customHeight="1"/>
    <row r="148" ht="18.75" customHeight="1"/>
    <row r="149" ht="30.75" customHeight="1"/>
    <row r="150" ht="18.75" customHeight="1"/>
    <row r="151" ht="18.75" customHeight="1"/>
    <row r="152" ht="18.75" customHeight="1"/>
    <row r="153" ht="18.75" customHeight="1"/>
    <row r="154" ht="18.75" customHeight="1"/>
    <row r="155" ht="18.75" customHeight="1"/>
    <row r="156" ht="18.75" customHeight="1"/>
    <row r="157" ht="18.75" customHeight="1"/>
    <row r="158" ht="26.25" customHeight="1"/>
    <row r="159" ht="18.75" customHeight="1"/>
    <row r="160" ht="18.7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5" ht="14.25" customHeight="1"/>
    <row r="177" ht="15.75" customHeight="1"/>
    <row r="178" ht="3.75" customHeight="1"/>
    <row r="179" ht="15" customHeight="1"/>
    <row r="180" ht="12" customHeight="1"/>
    <row r="181" ht="15" customHeight="1"/>
    <row r="182" ht="12" customHeight="1"/>
    <row r="183" ht="33" customHeight="1"/>
    <row r="184" ht="26.25" customHeight="1"/>
    <row r="185" ht="35.25" customHeight="1"/>
    <row r="186" ht="18.75" customHeight="1"/>
    <row r="187" ht="18.75" customHeight="1"/>
    <row r="188" ht="18.75" customHeight="1"/>
    <row r="189" ht="29.25" customHeight="1"/>
    <row r="190" ht="18.75" customHeight="1"/>
    <row r="191" ht="18.75" customHeight="1"/>
    <row r="192" ht="18.75" customHeight="1"/>
    <row r="193" ht="18.75" customHeight="1"/>
    <row r="194" ht="18.75" customHeight="1"/>
    <row r="195" ht="18.75" customHeight="1"/>
    <row r="196" ht="18.75" customHeight="1"/>
    <row r="197" ht="18.75" customHeight="1"/>
    <row r="198" ht="26.25" customHeight="1"/>
    <row r="199" ht="18.75" customHeight="1"/>
    <row r="200" ht="18.75" customHeight="1"/>
    <row r="201" ht="18.75" customHeight="1"/>
    <row r="202" ht="18.75" customHeight="1"/>
    <row r="203" ht="18.75" customHeight="1"/>
    <row r="204" ht="18.75" customHeight="1"/>
    <row r="205" ht="17.25" customHeight="1"/>
    <row r="206" ht="18.75" customHeight="1"/>
    <row r="207" ht="18.75" customHeight="1"/>
    <row r="208" ht="18.75" customHeight="1"/>
    <row r="209" ht="18.75" customHeight="1"/>
    <row r="210" ht="18.75" customHeight="1"/>
    <row r="211" ht="18.75" customHeight="1"/>
    <row r="212" ht="16.5" customHeight="1"/>
    <row r="213" ht="14.25" customHeight="1"/>
  </sheetData>
  <mergeCells count="6">
    <mergeCell ref="E5:E7"/>
    <mergeCell ref="B8:D8"/>
    <mergeCell ref="A5:A8"/>
    <mergeCell ref="B5:B7"/>
    <mergeCell ref="C5:C7"/>
    <mergeCell ref="D5:D7"/>
  </mergeCells>
  <printOptions/>
  <pageMargins left="0.7480314960629921" right="0.9448818897637796" top="0.7874015748031497" bottom="0.7874015748031497" header="0.5118110236220472" footer="0.5118110236220472"/>
  <pageSetup horizontalDpi="600" verticalDpi="600" orientation="portrait" paperSize="9" r:id="rId1"/>
</worksheet>
</file>

<file path=xl/worksheets/sheet60.xml><?xml version="1.0" encoding="utf-8"?>
<worksheet xmlns="http://schemas.openxmlformats.org/spreadsheetml/2006/main" xmlns:r="http://schemas.openxmlformats.org/officeDocument/2006/relationships">
  <dimension ref="A3:J91"/>
  <sheetViews>
    <sheetView showGridLines="0" workbookViewId="0" topLeftCell="A1">
      <selection activeCell="A3" sqref="A3"/>
    </sheetView>
  </sheetViews>
  <sheetFormatPr defaultColWidth="9.140625" defaultRowHeight="12.75"/>
  <cols>
    <col min="1" max="1" width="20.57421875" style="6" customWidth="1"/>
    <col min="2" max="2" width="10.7109375" style="6" customWidth="1"/>
    <col min="3" max="3" width="7.00390625" style="6" customWidth="1"/>
    <col min="4" max="4" width="11.7109375" style="6" customWidth="1"/>
    <col min="5" max="5" width="10.57421875" style="6" customWidth="1"/>
    <col min="6" max="6" width="7.28125" style="6" customWidth="1"/>
    <col min="7" max="7" width="10.28125" style="6" customWidth="1"/>
    <col min="8" max="8" width="8.00390625" style="6" customWidth="1"/>
    <col min="9" max="9" width="7.28125" style="6" customWidth="1"/>
    <col min="10" max="10" width="12.57421875" style="6" customWidth="1"/>
    <col min="11" max="16384" width="9.140625" style="6" customWidth="1"/>
  </cols>
  <sheetData>
    <row r="2" ht="10.5" customHeight="1"/>
    <row r="3" ht="15" customHeight="1">
      <c r="A3" s="6" t="s">
        <v>414</v>
      </c>
    </row>
    <row r="4" ht="12.75" customHeight="1">
      <c r="A4" s="6" t="s">
        <v>83</v>
      </c>
    </row>
    <row r="5" ht="17.25" customHeight="1">
      <c r="A5" s="6" t="s">
        <v>84</v>
      </c>
    </row>
    <row r="6" spans="1:10" ht="26.25" customHeight="1">
      <c r="A6" s="545" t="s">
        <v>1765</v>
      </c>
      <c r="B6" s="497" t="s">
        <v>2068</v>
      </c>
      <c r="C6" s="584"/>
      <c r="D6" s="585"/>
      <c r="E6" s="497" t="s">
        <v>2065</v>
      </c>
      <c r="F6" s="508"/>
      <c r="G6" s="545"/>
      <c r="H6" s="508" t="s">
        <v>2069</v>
      </c>
      <c r="I6" s="508"/>
      <c r="J6" s="508"/>
    </row>
    <row r="7" spans="1:10" ht="15" customHeight="1">
      <c r="A7" s="519"/>
      <c r="B7" s="544"/>
      <c r="C7" s="586"/>
      <c r="D7" s="537"/>
      <c r="E7" s="498" t="s">
        <v>2064</v>
      </c>
      <c r="F7" s="511"/>
      <c r="G7" s="520"/>
      <c r="H7" s="511"/>
      <c r="I7" s="511"/>
      <c r="J7" s="511"/>
    </row>
    <row r="8" spans="1:10" ht="54.75" customHeight="1">
      <c r="A8" s="519"/>
      <c r="B8" s="20" t="s">
        <v>2066</v>
      </c>
      <c r="C8" s="20" t="s">
        <v>1998</v>
      </c>
      <c r="D8" s="46" t="s">
        <v>2067</v>
      </c>
      <c r="E8" s="20" t="s">
        <v>2066</v>
      </c>
      <c r="F8" s="20" t="s">
        <v>1998</v>
      </c>
      <c r="G8" s="46" t="s">
        <v>2067</v>
      </c>
      <c r="H8" s="20" t="s">
        <v>2066</v>
      </c>
      <c r="I8" s="20" t="s">
        <v>1998</v>
      </c>
      <c r="J8" s="48" t="s">
        <v>2067</v>
      </c>
    </row>
    <row r="9" spans="1:10" ht="45.75" customHeight="1">
      <c r="A9" s="520"/>
      <c r="B9" s="21" t="s">
        <v>1999</v>
      </c>
      <c r="C9" s="21" t="s">
        <v>2000</v>
      </c>
      <c r="D9" s="47" t="s">
        <v>2063</v>
      </c>
      <c r="E9" s="21" t="s">
        <v>1999</v>
      </c>
      <c r="F9" s="21" t="s">
        <v>2000</v>
      </c>
      <c r="G9" s="47" t="s">
        <v>2063</v>
      </c>
      <c r="H9" s="21" t="s">
        <v>1999</v>
      </c>
      <c r="I9" s="21" t="s">
        <v>2000</v>
      </c>
      <c r="J9" s="49" t="s">
        <v>2063</v>
      </c>
    </row>
    <row r="10" spans="1:10" ht="17.25" customHeight="1">
      <c r="A10" s="89" t="s">
        <v>85</v>
      </c>
      <c r="B10" s="36">
        <v>6119</v>
      </c>
      <c r="C10" s="36">
        <v>21421</v>
      </c>
      <c r="D10" s="36">
        <v>485976</v>
      </c>
      <c r="E10" s="36">
        <v>4685</v>
      </c>
      <c r="F10" s="36">
        <v>13647</v>
      </c>
      <c r="G10" s="36">
        <v>284714</v>
      </c>
      <c r="H10" s="36">
        <v>1434</v>
      </c>
      <c r="I10" s="36">
        <v>7774</v>
      </c>
      <c r="J10" s="6">
        <v>201262</v>
      </c>
    </row>
    <row r="11" spans="1:10" ht="13.5" customHeight="1">
      <c r="A11" s="30" t="s">
        <v>86</v>
      </c>
      <c r="B11" s="31">
        <v>16</v>
      </c>
      <c r="C11" s="31">
        <v>96</v>
      </c>
      <c r="D11" s="31">
        <v>2239</v>
      </c>
      <c r="E11" s="31" t="s">
        <v>1250</v>
      </c>
      <c r="F11" s="31" t="s">
        <v>532</v>
      </c>
      <c r="G11" s="31" t="s">
        <v>1251</v>
      </c>
      <c r="H11" s="31">
        <v>16</v>
      </c>
      <c r="I11" s="31">
        <v>96</v>
      </c>
      <c r="J11" s="6">
        <v>2239</v>
      </c>
    </row>
    <row r="12" spans="1:10" ht="13.5" customHeight="1">
      <c r="A12" s="30" t="s">
        <v>87</v>
      </c>
      <c r="B12" s="31">
        <v>97</v>
      </c>
      <c r="C12" s="31">
        <v>607</v>
      </c>
      <c r="D12" s="31">
        <v>12998</v>
      </c>
      <c r="E12" s="31" t="s">
        <v>1250</v>
      </c>
      <c r="F12" s="31" t="s">
        <v>532</v>
      </c>
      <c r="G12" s="31" t="s">
        <v>1251</v>
      </c>
      <c r="H12" s="31">
        <v>97</v>
      </c>
      <c r="I12" s="31">
        <v>607</v>
      </c>
      <c r="J12" s="6">
        <v>12998</v>
      </c>
    </row>
    <row r="13" spans="1:10" ht="13.5" customHeight="1">
      <c r="A13" s="30" t="s">
        <v>88</v>
      </c>
      <c r="B13" s="31">
        <v>32</v>
      </c>
      <c r="C13" s="31">
        <v>192</v>
      </c>
      <c r="D13" s="31">
        <v>5227</v>
      </c>
      <c r="E13" s="31" t="s">
        <v>1250</v>
      </c>
      <c r="F13" s="31" t="s">
        <v>532</v>
      </c>
      <c r="G13" s="31" t="s">
        <v>1251</v>
      </c>
      <c r="H13" s="31">
        <v>32</v>
      </c>
      <c r="I13" s="31">
        <v>192</v>
      </c>
      <c r="J13" s="6">
        <v>5227</v>
      </c>
    </row>
    <row r="14" spans="1:10" ht="13.5" customHeight="1">
      <c r="A14" s="30" t="s">
        <v>89</v>
      </c>
      <c r="B14" s="31">
        <v>42</v>
      </c>
      <c r="C14" s="31">
        <v>243</v>
      </c>
      <c r="D14" s="31">
        <v>6579</v>
      </c>
      <c r="E14" s="31" t="s">
        <v>1250</v>
      </c>
      <c r="F14" s="31" t="s">
        <v>532</v>
      </c>
      <c r="G14" s="31" t="s">
        <v>1251</v>
      </c>
      <c r="H14" s="31">
        <v>42</v>
      </c>
      <c r="I14" s="31">
        <v>243</v>
      </c>
      <c r="J14" s="6">
        <v>6579</v>
      </c>
    </row>
    <row r="15" spans="1:10" ht="13.5" customHeight="1">
      <c r="A15" s="30" t="s">
        <v>90</v>
      </c>
      <c r="B15" s="31">
        <v>4922</v>
      </c>
      <c r="C15" s="31">
        <v>15615</v>
      </c>
      <c r="D15" s="31">
        <v>342818</v>
      </c>
      <c r="E15" s="31">
        <v>4322</v>
      </c>
      <c r="F15" s="31">
        <v>12596</v>
      </c>
      <c r="G15" s="31">
        <v>262267</v>
      </c>
      <c r="H15" s="31">
        <v>600</v>
      </c>
      <c r="I15" s="31">
        <v>3019</v>
      </c>
      <c r="J15" s="6">
        <v>80551</v>
      </c>
    </row>
    <row r="16" spans="1:10" ht="13.5" customHeight="1">
      <c r="A16" s="30" t="s">
        <v>91</v>
      </c>
      <c r="B16" s="31">
        <v>432</v>
      </c>
      <c r="C16" s="31">
        <v>1861</v>
      </c>
      <c r="D16" s="31">
        <v>45592</v>
      </c>
      <c r="E16" s="31">
        <v>212</v>
      </c>
      <c r="F16" s="31">
        <v>644</v>
      </c>
      <c r="G16" s="31">
        <v>13680</v>
      </c>
      <c r="H16" s="31">
        <v>220</v>
      </c>
      <c r="I16" s="31">
        <v>1217</v>
      </c>
      <c r="J16" s="6">
        <v>31912</v>
      </c>
    </row>
    <row r="17" spans="1:10" ht="13.5" customHeight="1">
      <c r="A17" s="30" t="s">
        <v>92</v>
      </c>
      <c r="B17" s="31">
        <v>69</v>
      </c>
      <c r="C17" s="31">
        <v>397</v>
      </c>
      <c r="D17" s="31">
        <v>10419</v>
      </c>
      <c r="E17" s="31" t="s">
        <v>1250</v>
      </c>
      <c r="F17" s="31" t="s">
        <v>1254</v>
      </c>
      <c r="G17" s="31" t="s">
        <v>1251</v>
      </c>
      <c r="H17" s="31">
        <v>69</v>
      </c>
      <c r="I17" s="31">
        <v>397</v>
      </c>
      <c r="J17" s="6">
        <v>10419</v>
      </c>
    </row>
    <row r="18" spans="1:10" ht="13.5" customHeight="1">
      <c r="A18" s="30" t="s">
        <v>93</v>
      </c>
      <c r="B18" s="31">
        <v>35</v>
      </c>
      <c r="C18" s="31">
        <v>214</v>
      </c>
      <c r="D18" s="31">
        <v>5537</v>
      </c>
      <c r="E18" s="31" t="s">
        <v>1250</v>
      </c>
      <c r="F18" s="31" t="s">
        <v>1254</v>
      </c>
      <c r="G18" s="31" t="s">
        <v>1251</v>
      </c>
      <c r="H18" s="31">
        <v>35</v>
      </c>
      <c r="I18" s="31">
        <v>214</v>
      </c>
      <c r="J18" s="6">
        <v>5537</v>
      </c>
    </row>
    <row r="19" spans="1:10" ht="13.5" customHeight="1">
      <c r="A19" s="30" t="s">
        <v>94</v>
      </c>
      <c r="B19" s="31">
        <v>28</v>
      </c>
      <c r="C19" s="31">
        <v>142</v>
      </c>
      <c r="D19" s="31">
        <v>3781</v>
      </c>
      <c r="E19" s="31" t="s">
        <v>1250</v>
      </c>
      <c r="F19" s="31" t="s">
        <v>1254</v>
      </c>
      <c r="G19" s="31" t="s">
        <v>1251</v>
      </c>
      <c r="H19" s="31">
        <v>28</v>
      </c>
      <c r="I19" s="31">
        <v>142</v>
      </c>
      <c r="J19" s="6">
        <v>3781</v>
      </c>
    </row>
    <row r="20" spans="1:10" ht="13.5" customHeight="1">
      <c r="A20" s="30" t="s">
        <v>95</v>
      </c>
      <c r="B20" s="31">
        <v>55</v>
      </c>
      <c r="C20" s="31">
        <v>260</v>
      </c>
      <c r="D20" s="31">
        <v>7326</v>
      </c>
      <c r="E20" s="31" t="s">
        <v>1250</v>
      </c>
      <c r="F20" s="31" t="s">
        <v>1254</v>
      </c>
      <c r="G20" s="31" t="s">
        <v>1251</v>
      </c>
      <c r="H20" s="31">
        <v>55</v>
      </c>
      <c r="I20" s="31">
        <v>260</v>
      </c>
      <c r="J20" s="6">
        <v>7326</v>
      </c>
    </row>
    <row r="21" spans="1:10" ht="13.5" customHeight="1">
      <c r="A21" s="30" t="s">
        <v>96</v>
      </c>
      <c r="B21" s="31">
        <v>251</v>
      </c>
      <c r="C21" s="31">
        <v>1218</v>
      </c>
      <c r="D21" s="31">
        <v>29575</v>
      </c>
      <c r="E21" s="31">
        <v>77</v>
      </c>
      <c r="F21" s="31">
        <v>211</v>
      </c>
      <c r="G21" s="31">
        <v>4190</v>
      </c>
      <c r="H21" s="31">
        <v>174</v>
      </c>
      <c r="I21" s="31">
        <v>1007</v>
      </c>
      <c r="J21" s="6">
        <v>25385</v>
      </c>
    </row>
    <row r="22" spans="1:10" ht="13.5" customHeight="1">
      <c r="A22" s="30" t="s">
        <v>97</v>
      </c>
      <c r="B22" s="31">
        <v>140</v>
      </c>
      <c r="C22" s="31">
        <v>576</v>
      </c>
      <c r="D22" s="31">
        <v>13885</v>
      </c>
      <c r="E22" s="31">
        <v>74</v>
      </c>
      <c r="F22" s="31">
        <v>196</v>
      </c>
      <c r="G22" s="31">
        <v>4577</v>
      </c>
      <c r="H22" s="31">
        <v>66</v>
      </c>
      <c r="I22" s="31">
        <v>380</v>
      </c>
      <c r="J22" s="6">
        <v>9308</v>
      </c>
    </row>
    <row r="23" spans="1:10" ht="17.25" customHeight="1">
      <c r="A23" s="88" t="s">
        <v>98</v>
      </c>
      <c r="B23" s="31">
        <v>20861</v>
      </c>
      <c r="C23" s="31">
        <v>66649</v>
      </c>
      <c r="D23" s="31">
        <v>1706428</v>
      </c>
      <c r="E23" s="31">
        <v>17297</v>
      </c>
      <c r="F23" s="31">
        <v>47639</v>
      </c>
      <c r="G23" s="31">
        <v>1181135</v>
      </c>
      <c r="H23" s="31">
        <v>3564</v>
      </c>
      <c r="I23" s="31">
        <v>19010</v>
      </c>
      <c r="J23" s="6">
        <v>525293</v>
      </c>
    </row>
    <row r="24" spans="1:10" ht="12.75" customHeight="1">
      <c r="A24" s="30" t="s">
        <v>99</v>
      </c>
      <c r="B24" s="31">
        <v>71</v>
      </c>
      <c r="C24" s="31">
        <v>356</v>
      </c>
      <c r="D24" s="31">
        <v>9342</v>
      </c>
      <c r="E24" s="31">
        <v>14</v>
      </c>
      <c r="F24" s="31">
        <v>34</v>
      </c>
      <c r="G24" s="31">
        <v>954</v>
      </c>
      <c r="H24" s="31">
        <v>57</v>
      </c>
      <c r="I24" s="31">
        <v>322</v>
      </c>
      <c r="J24" s="6">
        <v>8388</v>
      </c>
    </row>
    <row r="25" spans="1:10" ht="12.75" customHeight="1">
      <c r="A25" s="30" t="s">
        <v>100</v>
      </c>
      <c r="B25" s="31">
        <v>153</v>
      </c>
      <c r="C25" s="31">
        <v>618</v>
      </c>
      <c r="D25" s="31">
        <v>14034</v>
      </c>
      <c r="E25" s="31">
        <v>70</v>
      </c>
      <c r="F25" s="31">
        <v>234</v>
      </c>
      <c r="G25" s="31">
        <v>4454</v>
      </c>
      <c r="H25" s="31">
        <v>83</v>
      </c>
      <c r="I25" s="31">
        <v>384</v>
      </c>
      <c r="J25" s="6">
        <v>9580</v>
      </c>
    </row>
    <row r="26" spans="1:10" ht="12.75" customHeight="1">
      <c r="A26" s="30" t="s">
        <v>101</v>
      </c>
      <c r="B26" s="31">
        <v>315</v>
      </c>
      <c r="C26" s="31">
        <v>1391</v>
      </c>
      <c r="D26" s="31">
        <v>31730</v>
      </c>
      <c r="E26" s="31">
        <v>49</v>
      </c>
      <c r="F26" s="31">
        <v>208</v>
      </c>
      <c r="G26" s="31">
        <v>3686</v>
      </c>
      <c r="H26" s="31">
        <v>266</v>
      </c>
      <c r="I26" s="31">
        <v>1183</v>
      </c>
      <c r="J26" s="6">
        <v>28044</v>
      </c>
    </row>
    <row r="27" spans="1:10" ht="12.75" customHeight="1">
      <c r="A27" s="30" t="s">
        <v>102</v>
      </c>
      <c r="B27" s="31">
        <v>437</v>
      </c>
      <c r="C27" s="31">
        <v>1802</v>
      </c>
      <c r="D27" s="31">
        <v>41402</v>
      </c>
      <c r="E27" s="31">
        <v>241</v>
      </c>
      <c r="F27" s="31">
        <v>767</v>
      </c>
      <c r="G27" s="31">
        <v>15307</v>
      </c>
      <c r="H27" s="31">
        <v>196</v>
      </c>
      <c r="I27" s="31">
        <v>1035</v>
      </c>
      <c r="J27" s="6">
        <v>26095</v>
      </c>
    </row>
    <row r="28" spans="1:10" ht="12.75" customHeight="1">
      <c r="A28" s="30" t="s">
        <v>103</v>
      </c>
      <c r="B28" s="31">
        <v>291</v>
      </c>
      <c r="C28" s="31">
        <v>1038</v>
      </c>
      <c r="D28" s="31">
        <v>20542</v>
      </c>
      <c r="E28" s="31">
        <v>212</v>
      </c>
      <c r="F28" s="31">
        <v>528</v>
      </c>
      <c r="G28" s="31">
        <v>10819</v>
      </c>
      <c r="H28" s="31">
        <v>79</v>
      </c>
      <c r="I28" s="31">
        <v>510</v>
      </c>
      <c r="J28" s="6">
        <v>9723</v>
      </c>
    </row>
    <row r="29" spans="1:10" ht="12.75" customHeight="1">
      <c r="A29" s="30" t="s">
        <v>104</v>
      </c>
      <c r="B29" s="31">
        <v>71</v>
      </c>
      <c r="C29" s="31">
        <v>329</v>
      </c>
      <c r="D29" s="31">
        <v>8620</v>
      </c>
      <c r="E29" s="31">
        <v>23</v>
      </c>
      <c r="F29" s="31">
        <v>70</v>
      </c>
      <c r="G29" s="31">
        <v>2237</v>
      </c>
      <c r="H29" s="31">
        <v>48</v>
      </c>
      <c r="I29" s="31">
        <v>259</v>
      </c>
      <c r="J29" s="6">
        <v>6383</v>
      </c>
    </row>
    <row r="30" spans="1:10" ht="12.75" customHeight="1">
      <c r="A30" s="30" t="s">
        <v>105</v>
      </c>
      <c r="B30" s="31">
        <v>69</v>
      </c>
      <c r="C30" s="31">
        <v>315</v>
      </c>
      <c r="D30" s="31">
        <v>7708</v>
      </c>
      <c r="E30" s="31">
        <v>41</v>
      </c>
      <c r="F30" s="31">
        <v>169</v>
      </c>
      <c r="G30" s="31">
        <v>3991</v>
      </c>
      <c r="H30" s="31">
        <v>28</v>
      </c>
      <c r="I30" s="31">
        <v>146</v>
      </c>
      <c r="J30" s="6">
        <v>3717</v>
      </c>
    </row>
    <row r="31" spans="1:10" ht="12.75" customHeight="1">
      <c r="A31" s="30" t="s">
        <v>1984</v>
      </c>
      <c r="B31" s="31">
        <v>102</v>
      </c>
      <c r="C31" s="31">
        <v>649</v>
      </c>
      <c r="D31" s="31">
        <v>17403</v>
      </c>
      <c r="E31" s="31" t="s">
        <v>1250</v>
      </c>
      <c r="F31" s="31" t="s">
        <v>1254</v>
      </c>
      <c r="G31" s="31" t="s">
        <v>1251</v>
      </c>
      <c r="H31" s="31">
        <v>102</v>
      </c>
      <c r="I31" s="31">
        <v>649</v>
      </c>
      <c r="J31" s="6">
        <v>17403</v>
      </c>
    </row>
    <row r="32" spans="1:10" ht="12.75" customHeight="1">
      <c r="A32" s="30" t="s">
        <v>1985</v>
      </c>
      <c r="B32" s="31">
        <v>39</v>
      </c>
      <c r="C32" s="31">
        <v>249</v>
      </c>
      <c r="D32" s="31">
        <v>5731</v>
      </c>
      <c r="E32" s="31" t="s">
        <v>1250</v>
      </c>
      <c r="F32" s="31" t="s">
        <v>1254</v>
      </c>
      <c r="G32" s="31" t="s">
        <v>1251</v>
      </c>
      <c r="H32" s="31">
        <v>39</v>
      </c>
      <c r="I32" s="31">
        <v>249</v>
      </c>
      <c r="J32" s="6">
        <v>5731</v>
      </c>
    </row>
    <row r="33" spans="1:10" ht="12.75" customHeight="1">
      <c r="A33" s="30" t="s">
        <v>33</v>
      </c>
      <c r="B33" s="31">
        <v>301</v>
      </c>
      <c r="C33" s="31">
        <v>1243</v>
      </c>
      <c r="D33" s="31">
        <v>29804</v>
      </c>
      <c r="E33" s="31">
        <v>231</v>
      </c>
      <c r="F33" s="31">
        <v>826</v>
      </c>
      <c r="G33" s="31">
        <v>18285</v>
      </c>
      <c r="H33" s="31">
        <v>70</v>
      </c>
      <c r="I33" s="31">
        <v>417</v>
      </c>
      <c r="J33" s="6">
        <v>11519</v>
      </c>
    </row>
    <row r="34" spans="1:10" ht="12.75" customHeight="1">
      <c r="A34" s="30" t="s">
        <v>34</v>
      </c>
      <c r="B34" s="31">
        <v>161</v>
      </c>
      <c r="C34" s="31">
        <v>693</v>
      </c>
      <c r="D34" s="31">
        <v>18897</v>
      </c>
      <c r="E34" s="31">
        <v>83</v>
      </c>
      <c r="F34" s="31">
        <v>238</v>
      </c>
      <c r="G34" s="31">
        <v>6016</v>
      </c>
      <c r="H34" s="31">
        <v>78</v>
      </c>
      <c r="I34" s="31">
        <v>455</v>
      </c>
      <c r="J34" s="6">
        <v>12881</v>
      </c>
    </row>
    <row r="35" spans="1:10" ht="12.75" customHeight="1">
      <c r="A35" s="30" t="s">
        <v>35</v>
      </c>
      <c r="B35" s="31">
        <v>32</v>
      </c>
      <c r="C35" s="31">
        <v>213</v>
      </c>
      <c r="D35" s="31">
        <v>5596</v>
      </c>
      <c r="E35" s="31" t="s">
        <v>1250</v>
      </c>
      <c r="F35" s="31" t="s">
        <v>1254</v>
      </c>
      <c r="G35" s="31" t="s">
        <v>1251</v>
      </c>
      <c r="H35" s="31">
        <v>32</v>
      </c>
      <c r="I35" s="31">
        <v>213</v>
      </c>
      <c r="J35" s="6">
        <v>5596</v>
      </c>
    </row>
    <row r="36" spans="1:10" ht="12.75" customHeight="1">
      <c r="A36" s="30" t="s">
        <v>36</v>
      </c>
      <c r="B36" s="31">
        <v>540</v>
      </c>
      <c r="C36" s="31">
        <v>1798</v>
      </c>
      <c r="D36" s="31">
        <v>44268</v>
      </c>
      <c r="E36" s="31">
        <v>413</v>
      </c>
      <c r="F36" s="31">
        <v>1060</v>
      </c>
      <c r="G36" s="31">
        <v>24734</v>
      </c>
      <c r="H36" s="31">
        <v>127</v>
      </c>
      <c r="I36" s="31">
        <v>738</v>
      </c>
      <c r="J36" s="6">
        <v>19534</v>
      </c>
    </row>
    <row r="37" spans="1:10" ht="12.75" customHeight="1">
      <c r="A37" s="30" t="s">
        <v>37</v>
      </c>
      <c r="B37" s="31">
        <v>81</v>
      </c>
      <c r="C37" s="31">
        <v>309</v>
      </c>
      <c r="D37" s="31">
        <v>6159</v>
      </c>
      <c r="E37" s="31">
        <v>57</v>
      </c>
      <c r="F37" s="31">
        <v>170</v>
      </c>
      <c r="G37" s="31">
        <v>2717</v>
      </c>
      <c r="H37" s="31">
        <v>24</v>
      </c>
      <c r="I37" s="31">
        <v>139</v>
      </c>
      <c r="J37" s="6">
        <v>3442</v>
      </c>
    </row>
    <row r="38" spans="1:10" ht="12.75" customHeight="1">
      <c r="A38" s="30" t="s">
        <v>38</v>
      </c>
      <c r="B38" s="31">
        <v>304</v>
      </c>
      <c r="C38" s="31">
        <v>1242</v>
      </c>
      <c r="D38" s="31">
        <v>32840</v>
      </c>
      <c r="E38" s="31">
        <v>218</v>
      </c>
      <c r="F38" s="31">
        <v>701</v>
      </c>
      <c r="G38" s="31">
        <v>17691</v>
      </c>
      <c r="H38" s="31">
        <v>86</v>
      </c>
      <c r="I38" s="31">
        <v>541</v>
      </c>
      <c r="J38" s="6">
        <v>15149</v>
      </c>
    </row>
    <row r="39" spans="1:10" ht="12.75" customHeight="1">
      <c r="A39" s="30" t="s">
        <v>39</v>
      </c>
      <c r="B39" s="31">
        <v>757</v>
      </c>
      <c r="C39" s="31">
        <v>3114</v>
      </c>
      <c r="D39" s="31">
        <v>72207</v>
      </c>
      <c r="E39" s="31">
        <v>431</v>
      </c>
      <c r="F39" s="31">
        <v>1290</v>
      </c>
      <c r="G39" s="31">
        <v>25461</v>
      </c>
      <c r="H39" s="31">
        <v>326</v>
      </c>
      <c r="I39" s="31">
        <v>1824</v>
      </c>
      <c r="J39" s="6">
        <v>46746</v>
      </c>
    </row>
    <row r="40" spans="1:10" ht="12.75" customHeight="1">
      <c r="A40" s="30" t="s">
        <v>40</v>
      </c>
      <c r="B40" s="31">
        <v>369</v>
      </c>
      <c r="C40" s="31">
        <v>1493</v>
      </c>
      <c r="D40" s="31">
        <v>28787</v>
      </c>
      <c r="E40" s="31">
        <v>252</v>
      </c>
      <c r="F40" s="31">
        <v>855</v>
      </c>
      <c r="G40" s="31">
        <v>12222</v>
      </c>
      <c r="H40" s="31">
        <v>117</v>
      </c>
      <c r="I40" s="31">
        <v>638</v>
      </c>
      <c r="J40" s="6">
        <v>16565</v>
      </c>
    </row>
    <row r="41" spans="1:10" ht="12.75" customHeight="1">
      <c r="A41" s="30" t="s">
        <v>41</v>
      </c>
      <c r="B41" s="31">
        <v>66</v>
      </c>
      <c r="C41" s="31">
        <v>333</v>
      </c>
      <c r="D41" s="31">
        <v>8912</v>
      </c>
      <c r="E41" s="31">
        <v>12</v>
      </c>
      <c r="F41" s="31">
        <v>24</v>
      </c>
      <c r="G41" s="31">
        <v>641</v>
      </c>
      <c r="H41" s="31">
        <v>54</v>
      </c>
      <c r="I41" s="31">
        <v>309</v>
      </c>
      <c r="J41" s="6">
        <v>8271</v>
      </c>
    </row>
    <row r="42" spans="1:10" ht="12.75" customHeight="1">
      <c r="A42" s="30" t="s">
        <v>42</v>
      </c>
      <c r="B42" s="31">
        <v>15729</v>
      </c>
      <c r="C42" s="31">
        <v>45824</v>
      </c>
      <c r="D42" s="31">
        <v>1216003</v>
      </c>
      <c r="E42" s="31">
        <v>14477</v>
      </c>
      <c r="F42" s="31">
        <v>39273</v>
      </c>
      <c r="G42" s="31">
        <v>1006628</v>
      </c>
      <c r="H42" s="31">
        <v>1252</v>
      </c>
      <c r="I42" s="31">
        <v>6551</v>
      </c>
      <c r="J42" s="6">
        <v>209375</v>
      </c>
    </row>
    <row r="43" spans="1:10" ht="12.75" customHeight="1">
      <c r="A43" s="30" t="s">
        <v>43</v>
      </c>
      <c r="B43" s="31">
        <v>58</v>
      </c>
      <c r="C43" s="31">
        <v>367</v>
      </c>
      <c r="D43" s="31">
        <v>8989</v>
      </c>
      <c r="E43" s="31" t="s">
        <v>1250</v>
      </c>
      <c r="F43" s="31" t="s">
        <v>1254</v>
      </c>
      <c r="G43" s="31" t="s">
        <v>1251</v>
      </c>
      <c r="H43" s="31">
        <v>58</v>
      </c>
      <c r="I43" s="31">
        <v>367</v>
      </c>
      <c r="J43" s="6">
        <v>8989</v>
      </c>
    </row>
    <row r="44" spans="1:10" ht="12.75" customHeight="1">
      <c r="A44" s="30" t="s">
        <v>44</v>
      </c>
      <c r="B44" s="31">
        <v>68</v>
      </c>
      <c r="C44" s="31">
        <v>314</v>
      </c>
      <c r="D44" s="31">
        <v>7334</v>
      </c>
      <c r="E44" s="31">
        <v>28</v>
      </c>
      <c r="F44" s="31">
        <v>78</v>
      </c>
      <c r="G44" s="31">
        <v>1216</v>
      </c>
      <c r="H44" s="31">
        <v>40</v>
      </c>
      <c r="I44" s="31">
        <v>236</v>
      </c>
      <c r="J44" s="6">
        <v>6118</v>
      </c>
    </row>
    <row r="45" spans="1:10" ht="12.75" customHeight="1">
      <c r="A45" s="30" t="s">
        <v>45</v>
      </c>
      <c r="B45" s="31">
        <v>568</v>
      </c>
      <c r="C45" s="31">
        <v>2117</v>
      </c>
      <c r="D45" s="31">
        <v>49941</v>
      </c>
      <c r="E45" s="31">
        <v>239</v>
      </c>
      <c r="F45" s="31">
        <v>691</v>
      </c>
      <c r="G45" s="31">
        <v>15221</v>
      </c>
      <c r="H45" s="31">
        <v>329</v>
      </c>
      <c r="I45" s="31">
        <v>1426</v>
      </c>
      <c r="J45" s="6">
        <v>34720</v>
      </c>
    </row>
    <row r="46" spans="1:10" ht="12.75" customHeight="1">
      <c r="A46" s="30" t="s">
        <v>46</v>
      </c>
      <c r="B46" s="31">
        <v>279</v>
      </c>
      <c r="C46" s="31">
        <v>842</v>
      </c>
      <c r="D46" s="31">
        <v>20179</v>
      </c>
      <c r="E46" s="31">
        <v>206</v>
      </c>
      <c r="F46" s="31">
        <v>423</v>
      </c>
      <c r="G46" s="31">
        <v>8855</v>
      </c>
      <c r="H46" s="31">
        <v>73</v>
      </c>
      <c r="I46" s="31">
        <v>419</v>
      </c>
      <c r="J46" s="6">
        <v>11324</v>
      </c>
    </row>
    <row r="47" spans="1:10" ht="16.5" customHeight="1">
      <c r="A47" s="88" t="s">
        <v>47</v>
      </c>
      <c r="B47" s="31">
        <v>346</v>
      </c>
      <c r="C47" s="31">
        <v>1651</v>
      </c>
      <c r="D47" s="31">
        <v>41022</v>
      </c>
      <c r="E47" s="31">
        <v>67</v>
      </c>
      <c r="F47" s="31">
        <v>139</v>
      </c>
      <c r="G47" s="31">
        <v>3212</v>
      </c>
      <c r="H47" s="31">
        <v>279</v>
      </c>
      <c r="I47" s="31">
        <v>1512</v>
      </c>
      <c r="J47" s="6">
        <v>37810</v>
      </c>
    </row>
    <row r="48" spans="1:10" ht="14.25" customHeight="1">
      <c r="A48" s="30" t="s">
        <v>48</v>
      </c>
      <c r="B48" s="31">
        <v>26</v>
      </c>
      <c r="C48" s="31">
        <v>102</v>
      </c>
      <c r="D48" s="31">
        <v>2501</v>
      </c>
      <c r="E48" s="31" t="s">
        <v>530</v>
      </c>
      <c r="F48" s="31" t="s">
        <v>532</v>
      </c>
      <c r="G48" s="31" t="s">
        <v>535</v>
      </c>
      <c r="H48" s="31">
        <v>26</v>
      </c>
      <c r="I48" s="31">
        <v>102</v>
      </c>
      <c r="J48" s="6">
        <v>2501</v>
      </c>
    </row>
    <row r="49" spans="1:10" ht="10.5" customHeight="1">
      <c r="A49" s="30" t="s">
        <v>49</v>
      </c>
      <c r="B49" s="31">
        <v>35</v>
      </c>
      <c r="C49" s="31">
        <v>191</v>
      </c>
      <c r="D49" s="31">
        <v>5996</v>
      </c>
      <c r="E49" s="31" t="s">
        <v>530</v>
      </c>
      <c r="F49" s="31" t="s">
        <v>532</v>
      </c>
      <c r="G49" s="31" t="s">
        <v>535</v>
      </c>
      <c r="H49" s="31">
        <v>35</v>
      </c>
      <c r="I49" s="31">
        <v>191</v>
      </c>
      <c r="J49" s="6">
        <v>5996</v>
      </c>
    </row>
    <row r="50" spans="1:10" ht="10.5" customHeight="1">
      <c r="A50" s="30" t="s">
        <v>50</v>
      </c>
      <c r="B50" s="31">
        <v>24</v>
      </c>
      <c r="C50" s="31">
        <v>122</v>
      </c>
      <c r="D50" s="31">
        <v>3651</v>
      </c>
      <c r="E50" s="31" t="s">
        <v>530</v>
      </c>
      <c r="F50" s="31" t="s">
        <v>532</v>
      </c>
      <c r="G50" s="31" t="s">
        <v>535</v>
      </c>
      <c r="H50" s="31">
        <v>24</v>
      </c>
      <c r="I50" s="31">
        <v>122</v>
      </c>
      <c r="J50" s="6">
        <v>3651</v>
      </c>
    </row>
    <row r="51" spans="1:10" ht="10.5" customHeight="1">
      <c r="A51" s="30" t="s">
        <v>51</v>
      </c>
      <c r="B51" s="31">
        <v>68</v>
      </c>
      <c r="C51" s="31">
        <v>320</v>
      </c>
      <c r="D51" s="31">
        <v>8412</v>
      </c>
      <c r="E51" s="31" t="s">
        <v>530</v>
      </c>
      <c r="F51" s="31" t="s">
        <v>532</v>
      </c>
      <c r="G51" s="31" t="s">
        <v>535</v>
      </c>
      <c r="H51" s="31">
        <v>68</v>
      </c>
      <c r="I51" s="31">
        <v>320</v>
      </c>
      <c r="J51" s="6">
        <v>8412</v>
      </c>
    </row>
    <row r="52" spans="1:10" ht="10.5" customHeight="1">
      <c r="A52" s="30" t="s">
        <v>52</v>
      </c>
      <c r="B52" s="31">
        <v>186</v>
      </c>
      <c r="C52" s="31">
        <v>881</v>
      </c>
      <c r="D52" s="31">
        <v>19485</v>
      </c>
      <c r="E52" s="31">
        <v>65</v>
      </c>
      <c r="F52" s="31">
        <v>136</v>
      </c>
      <c r="G52" s="31">
        <v>3144</v>
      </c>
      <c r="H52" s="31">
        <v>121</v>
      </c>
      <c r="I52" s="31">
        <v>745</v>
      </c>
      <c r="J52" s="6">
        <v>16341</v>
      </c>
    </row>
    <row r="53" spans="1:10" ht="10.5" customHeight="1">
      <c r="A53" s="30" t="s">
        <v>53</v>
      </c>
      <c r="B53" s="31">
        <v>7</v>
      </c>
      <c r="C53" s="31">
        <v>35</v>
      </c>
      <c r="D53" s="31">
        <v>977</v>
      </c>
      <c r="E53" s="31">
        <v>2</v>
      </c>
      <c r="F53" s="31">
        <v>3</v>
      </c>
      <c r="G53" s="31">
        <v>68</v>
      </c>
      <c r="H53" s="31">
        <v>5</v>
      </c>
      <c r="I53" s="31">
        <v>32</v>
      </c>
      <c r="J53" s="6">
        <v>909</v>
      </c>
    </row>
    <row r="54" spans="1:10" ht="10.5" customHeight="1">
      <c r="A54" s="88" t="s">
        <v>54</v>
      </c>
      <c r="B54" s="31">
        <v>1662</v>
      </c>
      <c r="C54" s="31">
        <v>7762</v>
      </c>
      <c r="D54" s="31">
        <v>169204</v>
      </c>
      <c r="E54" s="31">
        <v>750</v>
      </c>
      <c r="F54" s="31">
        <v>2472</v>
      </c>
      <c r="G54" s="31">
        <v>41866</v>
      </c>
      <c r="H54" s="31">
        <v>912</v>
      </c>
      <c r="I54" s="31">
        <v>5290</v>
      </c>
      <c r="J54" s="6">
        <v>127338</v>
      </c>
    </row>
    <row r="55" spans="1:10" ht="10.5" customHeight="1">
      <c r="A55" s="30" t="s">
        <v>55</v>
      </c>
      <c r="B55" s="31">
        <v>99</v>
      </c>
      <c r="C55" s="31">
        <v>566</v>
      </c>
      <c r="D55" s="31">
        <v>14549</v>
      </c>
      <c r="E55" s="31" t="s">
        <v>530</v>
      </c>
      <c r="F55" s="31" t="s">
        <v>532</v>
      </c>
      <c r="G55" s="31" t="s">
        <v>535</v>
      </c>
      <c r="H55" s="31">
        <v>99</v>
      </c>
      <c r="I55" s="31">
        <v>566</v>
      </c>
      <c r="J55" s="6">
        <v>14549</v>
      </c>
    </row>
    <row r="56" spans="1:10" ht="10.5" customHeight="1">
      <c r="A56" s="30" t="s">
        <v>56</v>
      </c>
      <c r="B56" s="31">
        <v>46</v>
      </c>
      <c r="C56" s="31">
        <v>285</v>
      </c>
      <c r="D56" s="31">
        <v>6989</v>
      </c>
      <c r="E56" s="31" t="s">
        <v>530</v>
      </c>
      <c r="F56" s="31" t="s">
        <v>532</v>
      </c>
      <c r="G56" s="31" t="s">
        <v>535</v>
      </c>
      <c r="H56" s="31">
        <v>46</v>
      </c>
      <c r="I56" s="31">
        <v>285</v>
      </c>
      <c r="J56" s="6">
        <v>6989</v>
      </c>
    </row>
    <row r="57" spans="1:10" ht="10.5" customHeight="1">
      <c r="A57" s="30" t="s">
        <v>57</v>
      </c>
      <c r="B57" s="31">
        <v>44</v>
      </c>
      <c r="C57" s="31">
        <v>258</v>
      </c>
      <c r="D57" s="31">
        <v>5060</v>
      </c>
      <c r="E57" s="31" t="s">
        <v>530</v>
      </c>
      <c r="F57" s="31" t="s">
        <v>532</v>
      </c>
      <c r="G57" s="31" t="s">
        <v>535</v>
      </c>
      <c r="H57" s="31">
        <v>44</v>
      </c>
      <c r="I57" s="31">
        <v>258</v>
      </c>
      <c r="J57" s="6">
        <v>5060</v>
      </c>
    </row>
    <row r="58" spans="1:10" ht="10.5" customHeight="1">
      <c r="A58" s="30" t="s">
        <v>58</v>
      </c>
      <c r="B58" s="31">
        <v>221</v>
      </c>
      <c r="C58" s="31">
        <v>999</v>
      </c>
      <c r="D58" s="31">
        <v>22315</v>
      </c>
      <c r="E58" s="31">
        <v>119</v>
      </c>
      <c r="F58" s="31">
        <v>365</v>
      </c>
      <c r="G58" s="31">
        <v>5266</v>
      </c>
      <c r="H58" s="31">
        <v>102</v>
      </c>
      <c r="I58" s="31">
        <v>634</v>
      </c>
      <c r="J58" s="6">
        <v>17049</v>
      </c>
    </row>
    <row r="59" spans="1:10" ht="10.5" customHeight="1">
      <c r="A59" s="30" t="s">
        <v>59</v>
      </c>
      <c r="B59" s="31">
        <v>155</v>
      </c>
      <c r="C59" s="31">
        <v>753</v>
      </c>
      <c r="D59" s="31">
        <v>16521</v>
      </c>
      <c r="E59" s="31">
        <v>62</v>
      </c>
      <c r="F59" s="31">
        <v>183</v>
      </c>
      <c r="G59" s="31">
        <v>2812</v>
      </c>
      <c r="H59" s="31">
        <v>93</v>
      </c>
      <c r="I59" s="31">
        <v>570</v>
      </c>
      <c r="J59" s="6">
        <v>13709</v>
      </c>
    </row>
    <row r="60" spans="1:10" ht="10.5" customHeight="1">
      <c r="A60" s="30" t="s">
        <v>60</v>
      </c>
      <c r="B60" s="31">
        <v>63</v>
      </c>
      <c r="C60" s="31">
        <v>339</v>
      </c>
      <c r="D60" s="31">
        <v>9445</v>
      </c>
      <c r="E60" s="31" t="s">
        <v>530</v>
      </c>
      <c r="F60" s="31" t="s">
        <v>532</v>
      </c>
      <c r="G60" s="31" t="s">
        <v>535</v>
      </c>
      <c r="H60" s="31">
        <v>63</v>
      </c>
      <c r="I60" s="31">
        <v>339</v>
      </c>
      <c r="J60" s="6">
        <v>9445</v>
      </c>
    </row>
    <row r="61" spans="1:10" ht="10.5" customHeight="1">
      <c r="A61" s="30" t="s">
        <v>61</v>
      </c>
      <c r="B61" s="31">
        <v>793</v>
      </c>
      <c r="C61" s="31">
        <v>3441</v>
      </c>
      <c r="D61" s="31">
        <v>67562</v>
      </c>
      <c r="E61" s="31">
        <v>492</v>
      </c>
      <c r="F61" s="31">
        <v>1720</v>
      </c>
      <c r="G61" s="31">
        <v>30028</v>
      </c>
      <c r="H61" s="31">
        <v>301</v>
      </c>
      <c r="I61" s="31">
        <v>1721</v>
      </c>
      <c r="J61" s="6">
        <v>37534</v>
      </c>
    </row>
    <row r="62" spans="1:10" ht="10.5" customHeight="1">
      <c r="A62" s="30" t="s">
        <v>62</v>
      </c>
      <c r="B62" s="31">
        <v>36</v>
      </c>
      <c r="C62" s="31">
        <v>199</v>
      </c>
      <c r="D62" s="31">
        <v>5369</v>
      </c>
      <c r="E62" s="31" t="s">
        <v>530</v>
      </c>
      <c r="F62" s="31" t="s">
        <v>532</v>
      </c>
      <c r="G62" s="31" t="s">
        <v>535</v>
      </c>
      <c r="H62" s="31">
        <v>36</v>
      </c>
      <c r="I62" s="31">
        <v>199</v>
      </c>
      <c r="J62" s="6">
        <v>5369</v>
      </c>
    </row>
    <row r="63" spans="1:10" ht="10.5" customHeight="1">
      <c r="A63" s="30" t="s">
        <v>63</v>
      </c>
      <c r="B63" s="31">
        <v>84</v>
      </c>
      <c r="C63" s="31">
        <v>352</v>
      </c>
      <c r="D63" s="31">
        <v>8112</v>
      </c>
      <c r="E63" s="31">
        <v>39</v>
      </c>
      <c r="F63" s="31">
        <v>106</v>
      </c>
      <c r="G63" s="31">
        <v>2239</v>
      </c>
      <c r="H63" s="31">
        <v>45</v>
      </c>
      <c r="I63" s="31">
        <v>246</v>
      </c>
      <c r="J63" s="6">
        <v>5873</v>
      </c>
    </row>
    <row r="64" spans="1:10" ht="10.5" customHeight="1">
      <c r="A64" s="30" t="s">
        <v>64</v>
      </c>
      <c r="B64" s="31">
        <v>121</v>
      </c>
      <c r="C64" s="31">
        <v>570</v>
      </c>
      <c r="D64" s="31">
        <v>13282</v>
      </c>
      <c r="E64" s="31">
        <v>38</v>
      </c>
      <c r="F64" s="31">
        <v>98</v>
      </c>
      <c r="G64" s="31">
        <v>1521</v>
      </c>
      <c r="H64" s="31">
        <v>83</v>
      </c>
      <c r="I64" s="31">
        <v>472</v>
      </c>
      <c r="J64" s="6">
        <v>11761</v>
      </c>
    </row>
    <row r="65" spans="1:10" ht="10.5" customHeight="1">
      <c r="A65" s="88" t="s">
        <v>65</v>
      </c>
      <c r="B65" s="31">
        <v>2451</v>
      </c>
      <c r="C65" s="31">
        <v>8919</v>
      </c>
      <c r="D65" s="31">
        <v>203368</v>
      </c>
      <c r="E65" s="31">
        <v>1879</v>
      </c>
      <c r="F65" s="31">
        <v>5541</v>
      </c>
      <c r="G65" s="31">
        <v>103670</v>
      </c>
      <c r="H65" s="31">
        <v>572</v>
      </c>
      <c r="I65" s="31">
        <v>3378</v>
      </c>
      <c r="J65" s="6">
        <v>99698</v>
      </c>
    </row>
    <row r="66" spans="1:10" ht="10.5" customHeight="1">
      <c r="A66" s="30" t="s">
        <v>66</v>
      </c>
      <c r="B66" s="31">
        <v>138</v>
      </c>
      <c r="C66" s="31">
        <v>563</v>
      </c>
      <c r="D66" s="31">
        <v>14956</v>
      </c>
      <c r="E66" s="31">
        <v>60</v>
      </c>
      <c r="F66" s="31">
        <v>118</v>
      </c>
      <c r="G66" s="31">
        <v>2880</v>
      </c>
      <c r="H66" s="31">
        <v>78</v>
      </c>
      <c r="I66" s="31">
        <v>445</v>
      </c>
      <c r="J66" s="6">
        <v>12076</v>
      </c>
    </row>
    <row r="67" spans="1:10" ht="12.75">
      <c r="A67" s="30" t="s">
        <v>67</v>
      </c>
      <c r="B67" s="31">
        <v>1667</v>
      </c>
      <c r="C67" s="31">
        <v>5619</v>
      </c>
      <c r="D67" s="31">
        <v>124017</v>
      </c>
      <c r="E67" s="31">
        <v>1439</v>
      </c>
      <c r="F67" s="31">
        <v>4295</v>
      </c>
      <c r="G67" s="31">
        <v>82269</v>
      </c>
      <c r="H67" s="31">
        <v>228</v>
      </c>
      <c r="I67" s="31">
        <v>1324</v>
      </c>
      <c r="J67" s="6">
        <v>41748</v>
      </c>
    </row>
    <row r="68" spans="1:10" ht="12.75">
      <c r="A68" s="30" t="s">
        <v>562</v>
      </c>
      <c r="B68" s="31">
        <v>49</v>
      </c>
      <c r="C68" s="31">
        <v>288</v>
      </c>
      <c r="D68" s="31">
        <v>7802</v>
      </c>
      <c r="E68" s="31" t="s">
        <v>530</v>
      </c>
      <c r="F68" s="31" t="s">
        <v>532</v>
      </c>
      <c r="G68" s="31" t="s">
        <v>535</v>
      </c>
      <c r="H68" s="31">
        <v>49</v>
      </c>
      <c r="I68" s="31">
        <v>288</v>
      </c>
      <c r="J68" s="6">
        <v>7802</v>
      </c>
    </row>
    <row r="69" spans="1:10" ht="12.75">
      <c r="A69" s="30" t="s">
        <v>563</v>
      </c>
      <c r="B69" s="31">
        <v>74</v>
      </c>
      <c r="C69" s="31">
        <v>305</v>
      </c>
      <c r="D69" s="31">
        <v>6907</v>
      </c>
      <c r="E69" s="31">
        <v>49</v>
      </c>
      <c r="F69" s="31">
        <v>142</v>
      </c>
      <c r="G69" s="31">
        <v>2216</v>
      </c>
      <c r="H69" s="31">
        <v>25</v>
      </c>
      <c r="I69" s="31">
        <v>163</v>
      </c>
      <c r="J69" s="6">
        <v>4691</v>
      </c>
    </row>
    <row r="70" spans="1:10" ht="12.75">
      <c r="A70" s="30" t="s">
        <v>564</v>
      </c>
      <c r="B70" s="31">
        <v>38</v>
      </c>
      <c r="C70" s="31">
        <v>189</v>
      </c>
      <c r="D70" s="31">
        <v>4797</v>
      </c>
      <c r="E70" s="31" t="s">
        <v>530</v>
      </c>
      <c r="F70" s="31" t="s">
        <v>532</v>
      </c>
      <c r="G70" s="31" t="s">
        <v>535</v>
      </c>
      <c r="H70" s="31">
        <v>38</v>
      </c>
      <c r="I70" s="31">
        <v>189</v>
      </c>
      <c r="J70" s="6">
        <v>4797</v>
      </c>
    </row>
    <row r="71" spans="1:10" ht="12.75">
      <c r="A71" s="30" t="s">
        <v>565</v>
      </c>
      <c r="B71" s="31">
        <v>233</v>
      </c>
      <c r="C71" s="31">
        <v>841</v>
      </c>
      <c r="D71" s="31">
        <v>17533</v>
      </c>
      <c r="E71" s="31">
        <v>190</v>
      </c>
      <c r="F71" s="31">
        <v>576</v>
      </c>
      <c r="G71" s="31">
        <v>9545</v>
      </c>
      <c r="H71" s="31">
        <v>43</v>
      </c>
      <c r="I71" s="31">
        <v>265</v>
      </c>
      <c r="J71" s="6">
        <v>7988</v>
      </c>
    </row>
    <row r="72" spans="1:10" ht="12.75">
      <c r="A72" s="30" t="s">
        <v>925</v>
      </c>
      <c r="B72" s="31">
        <v>226</v>
      </c>
      <c r="C72" s="31">
        <v>940</v>
      </c>
      <c r="D72" s="31">
        <v>22770</v>
      </c>
      <c r="E72" s="31">
        <v>141</v>
      </c>
      <c r="F72" s="31">
        <v>410</v>
      </c>
      <c r="G72" s="31">
        <v>6760</v>
      </c>
      <c r="H72" s="31">
        <v>85</v>
      </c>
      <c r="I72" s="31">
        <v>530</v>
      </c>
      <c r="J72" s="6">
        <v>16010</v>
      </c>
    </row>
    <row r="73" spans="1:10" ht="12.75">
      <c r="A73" s="30" t="s">
        <v>926</v>
      </c>
      <c r="B73" s="31">
        <v>26</v>
      </c>
      <c r="C73" s="31">
        <v>174</v>
      </c>
      <c r="D73" s="31">
        <v>4586</v>
      </c>
      <c r="E73" s="31" t="s">
        <v>530</v>
      </c>
      <c r="F73" s="31" t="s">
        <v>532</v>
      </c>
      <c r="G73" s="31" t="s">
        <v>535</v>
      </c>
      <c r="H73" s="31">
        <v>26</v>
      </c>
      <c r="I73" s="31">
        <v>174</v>
      </c>
      <c r="J73" s="6">
        <v>4586</v>
      </c>
    </row>
    <row r="74" spans="1:10" ht="12.75">
      <c r="A74" s="88" t="s">
        <v>927</v>
      </c>
      <c r="B74" s="31">
        <v>7375</v>
      </c>
      <c r="C74" s="31">
        <v>23599</v>
      </c>
      <c r="D74" s="31">
        <v>541575</v>
      </c>
      <c r="E74" s="31">
        <v>5732</v>
      </c>
      <c r="F74" s="31">
        <v>16161</v>
      </c>
      <c r="G74" s="31">
        <v>342229</v>
      </c>
      <c r="H74" s="31">
        <v>1643</v>
      </c>
      <c r="I74" s="31">
        <v>7438</v>
      </c>
      <c r="J74" s="6">
        <v>199346</v>
      </c>
    </row>
    <row r="75" spans="1:10" ht="12.75">
      <c r="A75" s="30" t="s">
        <v>928</v>
      </c>
      <c r="B75" s="31">
        <v>64</v>
      </c>
      <c r="C75" s="31">
        <v>353</v>
      </c>
      <c r="D75" s="31">
        <v>9365</v>
      </c>
      <c r="E75" s="31" t="s">
        <v>1254</v>
      </c>
      <c r="F75" s="31" t="s">
        <v>532</v>
      </c>
      <c r="G75" s="31" t="s">
        <v>1254</v>
      </c>
      <c r="H75" s="31">
        <v>64</v>
      </c>
      <c r="I75" s="31">
        <v>353</v>
      </c>
      <c r="J75" s="6">
        <v>9365</v>
      </c>
    </row>
    <row r="76" spans="1:10" ht="12.75">
      <c r="A76" s="30" t="s">
        <v>929</v>
      </c>
      <c r="B76" s="31">
        <v>3295</v>
      </c>
      <c r="C76" s="31">
        <v>10316</v>
      </c>
      <c r="D76" s="31">
        <v>229781</v>
      </c>
      <c r="E76" s="31">
        <v>3061</v>
      </c>
      <c r="F76" s="31">
        <v>9036</v>
      </c>
      <c r="G76" s="31">
        <v>190956</v>
      </c>
      <c r="H76" s="31">
        <v>234</v>
      </c>
      <c r="I76" s="31">
        <v>1280</v>
      </c>
      <c r="J76" s="6">
        <v>38825</v>
      </c>
    </row>
    <row r="77" spans="1:10" ht="12.75">
      <c r="A77" s="30" t="s">
        <v>506</v>
      </c>
      <c r="B77" s="31">
        <v>1256</v>
      </c>
      <c r="C77" s="31">
        <v>3920</v>
      </c>
      <c r="D77" s="31">
        <v>95211</v>
      </c>
      <c r="E77" s="31">
        <v>1016</v>
      </c>
      <c r="F77" s="31">
        <v>2830</v>
      </c>
      <c r="G77" s="31">
        <v>62697</v>
      </c>
      <c r="H77" s="31">
        <v>240</v>
      </c>
      <c r="I77" s="31">
        <v>1090</v>
      </c>
      <c r="J77" s="6">
        <v>32514</v>
      </c>
    </row>
    <row r="78" spans="1:10" ht="12.75">
      <c r="A78" s="30" t="s">
        <v>507</v>
      </c>
      <c r="B78" s="31">
        <v>97</v>
      </c>
      <c r="C78" s="31">
        <v>461</v>
      </c>
      <c r="D78" s="31">
        <v>10647</v>
      </c>
      <c r="E78" s="31">
        <v>42</v>
      </c>
      <c r="F78" s="31">
        <v>128</v>
      </c>
      <c r="G78" s="31">
        <v>1832</v>
      </c>
      <c r="H78" s="31">
        <v>55</v>
      </c>
      <c r="I78" s="31">
        <v>333</v>
      </c>
      <c r="J78" s="6">
        <v>8815</v>
      </c>
    </row>
    <row r="79" spans="1:10" ht="12.75">
      <c r="A79" s="30" t="s">
        <v>508</v>
      </c>
      <c r="B79" s="31">
        <v>138</v>
      </c>
      <c r="C79" s="31">
        <v>479</v>
      </c>
      <c r="D79" s="31">
        <v>11064</v>
      </c>
      <c r="E79" s="31">
        <v>100</v>
      </c>
      <c r="F79" s="31">
        <v>234</v>
      </c>
      <c r="G79" s="31">
        <v>5385</v>
      </c>
      <c r="H79" s="31">
        <v>38</v>
      </c>
      <c r="I79" s="31">
        <v>245</v>
      </c>
      <c r="J79" s="6">
        <v>5679</v>
      </c>
    </row>
    <row r="80" spans="1:10" ht="12.75">
      <c r="A80" s="30" t="s">
        <v>509</v>
      </c>
      <c r="B80" s="31">
        <v>182</v>
      </c>
      <c r="C80" s="31">
        <v>503</v>
      </c>
      <c r="D80" s="31">
        <v>13953</v>
      </c>
      <c r="E80" s="31">
        <v>81</v>
      </c>
      <c r="F80" s="31">
        <v>147</v>
      </c>
      <c r="G80" s="31">
        <v>3804</v>
      </c>
      <c r="H80" s="31">
        <v>101</v>
      </c>
      <c r="I80" s="31">
        <v>356</v>
      </c>
      <c r="J80" s="6">
        <v>10149</v>
      </c>
    </row>
    <row r="81" spans="1:10" ht="12.75">
      <c r="A81" s="30" t="s">
        <v>510</v>
      </c>
      <c r="B81" s="31">
        <v>188</v>
      </c>
      <c r="C81" s="31">
        <v>584</v>
      </c>
      <c r="D81" s="31">
        <v>13462</v>
      </c>
      <c r="E81" s="31">
        <v>72</v>
      </c>
      <c r="F81" s="31">
        <v>156</v>
      </c>
      <c r="G81" s="31">
        <v>3227</v>
      </c>
      <c r="H81" s="31">
        <v>116</v>
      </c>
      <c r="I81" s="31">
        <v>428</v>
      </c>
      <c r="J81" s="6">
        <v>10235</v>
      </c>
    </row>
    <row r="82" spans="1:10" ht="12.75">
      <c r="A82" s="30" t="s">
        <v>511</v>
      </c>
      <c r="B82" s="31">
        <v>525</v>
      </c>
      <c r="C82" s="31">
        <v>1566</v>
      </c>
      <c r="D82" s="31">
        <v>39587</v>
      </c>
      <c r="E82" s="31">
        <v>167</v>
      </c>
      <c r="F82" s="31">
        <v>383</v>
      </c>
      <c r="G82" s="31">
        <v>9705</v>
      </c>
      <c r="H82" s="31">
        <v>358</v>
      </c>
      <c r="I82" s="31">
        <v>1183</v>
      </c>
      <c r="J82" s="6">
        <v>29882</v>
      </c>
    </row>
    <row r="83" spans="1:10" ht="12.75">
      <c r="A83" s="30" t="s">
        <v>512</v>
      </c>
      <c r="B83" s="31">
        <v>357</v>
      </c>
      <c r="C83" s="31">
        <v>1343</v>
      </c>
      <c r="D83" s="31">
        <v>30128</v>
      </c>
      <c r="E83" s="31">
        <v>221</v>
      </c>
      <c r="F83" s="31">
        <v>696</v>
      </c>
      <c r="G83" s="31">
        <v>14630</v>
      </c>
      <c r="H83" s="31">
        <v>136</v>
      </c>
      <c r="I83" s="31">
        <v>647</v>
      </c>
      <c r="J83" s="6">
        <v>15498</v>
      </c>
    </row>
    <row r="84" spans="1:10" ht="12.75">
      <c r="A84" s="30" t="s">
        <v>513</v>
      </c>
      <c r="B84" s="31">
        <v>243</v>
      </c>
      <c r="C84" s="31">
        <v>861</v>
      </c>
      <c r="D84" s="31">
        <v>17200</v>
      </c>
      <c r="E84" s="31">
        <v>184</v>
      </c>
      <c r="F84" s="31">
        <v>541</v>
      </c>
      <c r="G84" s="31">
        <v>9657</v>
      </c>
      <c r="H84" s="31">
        <v>59</v>
      </c>
      <c r="I84" s="31">
        <v>320</v>
      </c>
      <c r="J84" s="6">
        <v>7543</v>
      </c>
    </row>
    <row r="85" spans="1:10" ht="12.75">
      <c r="A85" s="30" t="s">
        <v>514</v>
      </c>
      <c r="B85" s="31">
        <v>159</v>
      </c>
      <c r="C85" s="31">
        <v>467</v>
      </c>
      <c r="D85" s="31">
        <v>11361</v>
      </c>
      <c r="E85" s="31">
        <v>147</v>
      </c>
      <c r="F85" s="31">
        <v>423</v>
      </c>
      <c r="G85" s="31">
        <v>10388</v>
      </c>
      <c r="H85" s="31">
        <v>12</v>
      </c>
      <c r="I85" s="31">
        <v>44</v>
      </c>
      <c r="J85" s="6">
        <v>973</v>
      </c>
    </row>
    <row r="86" spans="1:10" ht="12.75">
      <c r="A86" s="30" t="s">
        <v>515</v>
      </c>
      <c r="B86" s="31">
        <v>77</v>
      </c>
      <c r="C86" s="31">
        <v>412</v>
      </c>
      <c r="D86" s="31">
        <v>11489</v>
      </c>
      <c r="E86" s="31" t="s">
        <v>530</v>
      </c>
      <c r="F86" s="31" t="s">
        <v>532</v>
      </c>
      <c r="G86" s="31" t="s">
        <v>535</v>
      </c>
      <c r="H86" s="31">
        <v>77</v>
      </c>
      <c r="I86" s="31">
        <v>412</v>
      </c>
      <c r="J86" s="6">
        <v>11489</v>
      </c>
    </row>
    <row r="87" spans="1:10" ht="12.75">
      <c r="A87" s="30" t="s">
        <v>516</v>
      </c>
      <c r="B87" s="31">
        <v>198</v>
      </c>
      <c r="C87" s="31">
        <v>748</v>
      </c>
      <c r="D87" s="31">
        <v>15125</v>
      </c>
      <c r="E87" s="31">
        <v>102</v>
      </c>
      <c r="F87" s="31">
        <v>317</v>
      </c>
      <c r="G87" s="31">
        <v>5156</v>
      </c>
      <c r="H87" s="31">
        <v>96</v>
      </c>
      <c r="I87" s="31">
        <v>431</v>
      </c>
      <c r="J87" s="6">
        <v>9969</v>
      </c>
    </row>
    <row r="88" spans="1:10" ht="12.75">
      <c r="A88" s="30" t="s">
        <v>946</v>
      </c>
      <c r="B88" s="31">
        <v>596</v>
      </c>
      <c r="C88" s="31">
        <v>1586</v>
      </c>
      <c r="D88" s="31">
        <v>33202</v>
      </c>
      <c r="E88" s="31">
        <v>539</v>
      </c>
      <c r="F88" s="31">
        <v>1270</v>
      </c>
      <c r="G88" s="31">
        <v>24792</v>
      </c>
      <c r="H88" s="31">
        <v>57</v>
      </c>
      <c r="I88" s="31">
        <v>316</v>
      </c>
      <c r="J88" s="6">
        <v>8410</v>
      </c>
    </row>
    <row r="90" ht="24.75" customHeight="1">
      <c r="A90" s="6" t="s">
        <v>2062</v>
      </c>
    </row>
    <row r="91" ht="12.75" customHeight="1">
      <c r="A91" s="6" t="s">
        <v>82</v>
      </c>
    </row>
  </sheetData>
  <mergeCells count="5">
    <mergeCell ref="A6:A9"/>
    <mergeCell ref="B6:D7"/>
    <mergeCell ref="E6:G6"/>
    <mergeCell ref="H6:J7"/>
    <mergeCell ref="E7:G7"/>
  </mergeCells>
  <printOptions/>
  <pageMargins left="0.7874015748031497" right="0.7874015748031497" top="0.7874015748031497" bottom="0.7874015748031497" header="0" footer="0"/>
  <pageSetup horizontalDpi="300" verticalDpi="300" orientation="portrait" paperSize="9" scale="95" r:id="rId1"/>
</worksheet>
</file>

<file path=xl/worksheets/sheet61.xml><?xml version="1.0" encoding="utf-8"?>
<worksheet xmlns="http://schemas.openxmlformats.org/spreadsheetml/2006/main" xmlns:r="http://schemas.openxmlformats.org/officeDocument/2006/relationships">
  <dimension ref="A3:J48"/>
  <sheetViews>
    <sheetView showGridLines="0" workbookViewId="0" topLeftCell="A1">
      <selection activeCell="A3" sqref="A3"/>
    </sheetView>
  </sheetViews>
  <sheetFormatPr defaultColWidth="9.140625" defaultRowHeight="12.75"/>
  <cols>
    <col min="1" max="1" width="20.57421875" style="6" customWidth="1"/>
    <col min="2" max="2" width="10.7109375" style="6" customWidth="1"/>
    <col min="3" max="3" width="7.00390625" style="6" customWidth="1"/>
    <col min="4" max="4" width="12.421875" style="6" customWidth="1"/>
    <col min="5" max="5" width="10.140625" style="6" customWidth="1"/>
    <col min="6" max="6" width="7.28125" style="6" customWidth="1"/>
    <col min="7" max="7" width="13.140625" style="6" customWidth="1"/>
    <col min="8" max="8" width="10.421875" style="6" customWidth="1"/>
    <col min="9" max="9" width="7.28125" style="6" customWidth="1"/>
    <col min="10" max="10" width="11.8515625" style="6" customWidth="1"/>
    <col min="11" max="16384" width="9.140625" style="6" customWidth="1"/>
  </cols>
  <sheetData>
    <row r="2" ht="10.5" customHeight="1"/>
    <row r="3" ht="15" customHeight="1">
      <c r="A3" s="6" t="s">
        <v>414</v>
      </c>
    </row>
    <row r="4" ht="12.75" customHeight="1">
      <c r="A4" s="6" t="s">
        <v>83</v>
      </c>
    </row>
    <row r="5" ht="16.5" customHeight="1">
      <c r="A5" s="6" t="s">
        <v>84</v>
      </c>
    </row>
    <row r="6" spans="1:10" ht="26.25" customHeight="1">
      <c r="A6" s="545" t="s">
        <v>1765</v>
      </c>
      <c r="B6" s="497" t="s">
        <v>2068</v>
      </c>
      <c r="C6" s="584"/>
      <c r="D6" s="585"/>
      <c r="E6" s="497" t="s">
        <v>2065</v>
      </c>
      <c r="F6" s="508"/>
      <c r="G6" s="545"/>
      <c r="H6" s="508" t="s">
        <v>2069</v>
      </c>
      <c r="I6" s="508"/>
      <c r="J6" s="508"/>
    </row>
    <row r="7" spans="1:10" ht="15" customHeight="1">
      <c r="A7" s="519"/>
      <c r="B7" s="544"/>
      <c r="C7" s="586"/>
      <c r="D7" s="537"/>
      <c r="E7" s="498" t="s">
        <v>2064</v>
      </c>
      <c r="F7" s="511"/>
      <c r="G7" s="520"/>
      <c r="H7" s="511"/>
      <c r="I7" s="511"/>
      <c r="J7" s="511"/>
    </row>
    <row r="8" spans="1:10" ht="55.5" customHeight="1">
      <c r="A8" s="519"/>
      <c r="B8" s="20" t="s">
        <v>2066</v>
      </c>
      <c r="C8" s="20" t="s">
        <v>1998</v>
      </c>
      <c r="D8" s="46" t="s">
        <v>2067</v>
      </c>
      <c r="E8" s="20" t="s">
        <v>2066</v>
      </c>
      <c r="F8" s="20" t="s">
        <v>1998</v>
      </c>
      <c r="G8" s="46" t="s">
        <v>2067</v>
      </c>
      <c r="H8" s="20" t="s">
        <v>2066</v>
      </c>
      <c r="I8" s="20" t="s">
        <v>1998</v>
      </c>
      <c r="J8" s="48" t="s">
        <v>2067</v>
      </c>
    </row>
    <row r="9" spans="1:10" ht="45.75" customHeight="1">
      <c r="A9" s="520"/>
      <c r="B9" s="21" t="s">
        <v>1999</v>
      </c>
      <c r="C9" s="21" t="s">
        <v>2000</v>
      </c>
      <c r="D9" s="47" t="s">
        <v>2063</v>
      </c>
      <c r="E9" s="21" t="s">
        <v>1999</v>
      </c>
      <c r="F9" s="21" t="s">
        <v>2000</v>
      </c>
      <c r="G9" s="47" t="s">
        <v>2063</v>
      </c>
      <c r="H9" s="21" t="s">
        <v>1999</v>
      </c>
      <c r="I9" s="21" t="s">
        <v>2000</v>
      </c>
      <c r="J9" s="49" t="s">
        <v>2063</v>
      </c>
    </row>
    <row r="10" spans="1:10" ht="19.5" customHeight="1">
      <c r="A10" s="89" t="s">
        <v>947</v>
      </c>
      <c r="B10" s="36">
        <v>5696</v>
      </c>
      <c r="C10" s="36">
        <v>25694</v>
      </c>
      <c r="D10" s="36">
        <v>652043</v>
      </c>
      <c r="E10" s="36">
        <v>2525</v>
      </c>
      <c r="F10" s="36">
        <v>7689</v>
      </c>
      <c r="G10" s="36">
        <v>165135</v>
      </c>
      <c r="H10" s="36">
        <v>3171</v>
      </c>
      <c r="I10" s="36">
        <v>18005</v>
      </c>
      <c r="J10" s="6">
        <v>486908</v>
      </c>
    </row>
    <row r="11" spans="1:10" ht="13.5" customHeight="1">
      <c r="A11" s="30" t="s">
        <v>948</v>
      </c>
      <c r="B11" s="31">
        <v>66</v>
      </c>
      <c r="C11" s="31">
        <v>341</v>
      </c>
      <c r="D11" s="31">
        <v>10080</v>
      </c>
      <c r="E11" s="31">
        <v>25</v>
      </c>
      <c r="F11" s="31">
        <v>102</v>
      </c>
      <c r="G11" s="31">
        <v>2890</v>
      </c>
      <c r="H11" s="31">
        <v>41</v>
      </c>
      <c r="I11" s="31">
        <v>239</v>
      </c>
      <c r="J11" s="6">
        <v>7190</v>
      </c>
    </row>
    <row r="12" spans="1:10" ht="13.5" customHeight="1">
      <c r="A12" s="30" t="s">
        <v>949</v>
      </c>
      <c r="B12" s="31">
        <v>856</v>
      </c>
      <c r="C12" s="31">
        <v>3369</v>
      </c>
      <c r="D12" s="31">
        <v>84393</v>
      </c>
      <c r="E12" s="31">
        <v>442</v>
      </c>
      <c r="F12" s="31">
        <v>1141</v>
      </c>
      <c r="G12" s="31">
        <v>28976</v>
      </c>
      <c r="H12" s="31">
        <v>414</v>
      </c>
      <c r="I12" s="31">
        <v>2228</v>
      </c>
      <c r="J12" s="6">
        <v>55417</v>
      </c>
    </row>
    <row r="13" spans="1:10" ht="13.5" customHeight="1">
      <c r="A13" s="30" t="s">
        <v>950</v>
      </c>
      <c r="B13" s="31">
        <v>30</v>
      </c>
      <c r="C13" s="31">
        <v>192</v>
      </c>
      <c r="D13" s="31">
        <v>5070</v>
      </c>
      <c r="E13" s="31" t="s">
        <v>530</v>
      </c>
      <c r="F13" s="31" t="s">
        <v>532</v>
      </c>
      <c r="G13" s="31" t="s">
        <v>535</v>
      </c>
      <c r="H13" s="31">
        <v>30</v>
      </c>
      <c r="I13" s="31">
        <v>192</v>
      </c>
      <c r="J13" s="6">
        <v>5070</v>
      </c>
    </row>
    <row r="14" spans="1:10" ht="13.5" customHeight="1">
      <c r="A14" s="30" t="s">
        <v>951</v>
      </c>
      <c r="B14" s="31">
        <v>206</v>
      </c>
      <c r="C14" s="31">
        <v>758</v>
      </c>
      <c r="D14" s="31">
        <v>16732</v>
      </c>
      <c r="E14" s="31">
        <v>182</v>
      </c>
      <c r="F14" s="31">
        <v>648</v>
      </c>
      <c r="G14" s="31">
        <v>12821</v>
      </c>
      <c r="H14" s="31">
        <v>24</v>
      </c>
      <c r="I14" s="31">
        <v>110</v>
      </c>
      <c r="J14" s="6">
        <v>3911</v>
      </c>
    </row>
    <row r="15" spans="1:10" ht="13.5" customHeight="1">
      <c r="A15" s="30" t="s">
        <v>952</v>
      </c>
      <c r="B15" s="31">
        <v>63</v>
      </c>
      <c r="C15" s="31">
        <v>291</v>
      </c>
      <c r="D15" s="31">
        <v>8435</v>
      </c>
      <c r="E15" s="31" t="s">
        <v>530</v>
      </c>
      <c r="F15" s="31" t="s">
        <v>532</v>
      </c>
      <c r="G15" s="31" t="s">
        <v>535</v>
      </c>
      <c r="H15" s="31">
        <v>63</v>
      </c>
      <c r="I15" s="31">
        <v>291</v>
      </c>
      <c r="J15" s="6">
        <v>8435</v>
      </c>
    </row>
    <row r="16" spans="1:10" ht="13.5" customHeight="1">
      <c r="A16" s="30" t="s">
        <v>953</v>
      </c>
      <c r="B16" s="31">
        <v>94</v>
      </c>
      <c r="C16" s="31">
        <v>550</v>
      </c>
      <c r="D16" s="31">
        <v>14605</v>
      </c>
      <c r="E16" s="31" t="s">
        <v>530</v>
      </c>
      <c r="F16" s="31" t="s">
        <v>532</v>
      </c>
      <c r="G16" s="31" t="s">
        <v>535</v>
      </c>
      <c r="H16" s="31">
        <v>94</v>
      </c>
      <c r="I16" s="31">
        <v>550</v>
      </c>
      <c r="J16" s="6">
        <v>14605</v>
      </c>
    </row>
    <row r="17" spans="1:10" ht="13.5" customHeight="1">
      <c r="A17" s="30" t="s">
        <v>954</v>
      </c>
      <c r="B17" s="31">
        <v>23</v>
      </c>
      <c r="C17" s="31">
        <v>129</v>
      </c>
      <c r="D17" s="31">
        <v>3552</v>
      </c>
      <c r="E17" s="31" t="s">
        <v>530</v>
      </c>
      <c r="F17" s="31" t="s">
        <v>532</v>
      </c>
      <c r="G17" s="31" t="s">
        <v>535</v>
      </c>
      <c r="H17" s="31">
        <v>23</v>
      </c>
      <c r="I17" s="31">
        <v>129</v>
      </c>
      <c r="J17" s="6">
        <v>3552</v>
      </c>
    </row>
    <row r="18" spans="1:10" ht="13.5" customHeight="1">
      <c r="A18" s="30" t="s">
        <v>955</v>
      </c>
      <c r="B18" s="31">
        <v>56</v>
      </c>
      <c r="C18" s="31">
        <v>328</v>
      </c>
      <c r="D18" s="31">
        <v>8838</v>
      </c>
      <c r="E18" s="31" t="s">
        <v>530</v>
      </c>
      <c r="F18" s="31" t="s">
        <v>532</v>
      </c>
      <c r="G18" s="31" t="s">
        <v>535</v>
      </c>
      <c r="H18" s="31">
        <v>56</v>
      </c>
      <c r="I18" s="31">
        <v>328</v>
      </c>
      <c r="J18" s="6">
        <v>8838</v>
      </c>
    </row>
    <row r="19" spans="1:10" ht="13.5" customHeight="1">
      <c r="A19" s="30" t="s">
        <v>956</v>
      </c>
      <c r="B19" s="31">
        <v>454</v>
      </c>
      <c r="C19" s="31">
        <v>2292</v>
      </c>
      <c r="D19" s="31">
        <v>57578</v>
      </c>
      <c r="E19" s="31">
        <v>179</v>
      </c>
      <c r="F19" s="31">
        <v>680</v>
      </c>
      <c r="G19" s="31">
        <v>13353</v>
      </c>
      <c r="H19" s="31">
        <v>275</v>
      </c>
      <c r="I19" s="31">
        <v>1612</v>
      </c>
      <c r="J19" s="6">
        <v>44225</v>
      </c>
    </row>
    <row r="20" spans="1:10" ht="13.5" customHeight="1">
      <c r="A20" s="30" t="s">
        <v>957</v>
      </c>
      <c r="B20" s="31">
        <v>81</v>
      </c>
      <c r="C20" s="31">
        <v>430</v>
      </c>
      <c r="D20" s="31">
        <v>11356</v>
      </c>
      <c r="E20" s="31">
        <v>11</v>
      </c>
      <c r="F20" s="31">
        <v>39</v>
      </c>
      <c r="G20" s="31">
        <v>707</v>
      </c>
      <c r="H20" s="31">
        <v>70</v>
      </c>
      <c r="I20" s="31">
        <v>391</v>
      </c>
      <c r="J20" s="6">
        <v>10649</v>
      </c>
    </row>
    <row r="21" spans="1:10" ht="13.5" customHeight="1">
      <c r="A21" s="30" t="s">
        <v>958</v>
      </c>
      <c r="B21" s="31">
        <v>386</v>
      </c>
      <c r="C21" s="31">
        <v>1369</v>
      </c>
      <c r="D21" s="31">
        <v>30420</v>
      </c>
      <c r="E21" s="31">
        <v>322</v>
      </c>
      <c r="F21" s="31">
        <v>983</v>
      </c>
      <c r="G21" s="31">
        <v>19520</v>
      </c>
      <c r="H21" s="31">
        <v>64</v>
      </c>
      <c r="I21" s="31">
        <v>386</v>
      </c>
      <c r="J21" s="6">
        <v>10900</v>
      </c>
    </row>
    <row r="22" spans="1:10" ht="13.5" customHeight="1">
      <c r="A22" s="30" t="s">
        <v>521</v>
      </c>
      <c r="B22" s="31">
        <v>126</v>
      </c>
      <c r="C22" s="31">
        <v>671</v>
      </c>
      <c r="D22" s="31">
        <v>16950</v>
      </c>
      <c r="E22" s="31">
        <v>36</v>
      </c>
      <c r="F22" s="31">
        <v>121</v>
      </c>
      <c r="G22" s="31">
        <v>2221</v>
      </c>
      <c r="H22" s="31">
        <v>90</v>
      </c>
      <c r="I22" s="31">
        <v>550</v>
      </c>
      <c r="J22" s="6">
        <v>14729</v>
      </c>
    </row>
    <row r="23" spans="1:10" ht="13.5" customHeight="1">
      <c r="A23" s="30" t="s">
        <v>522</v>
      </c>
      <c r="B23" s="31">
        <v>70</v>
      </c>
      <c r="C23" s="31">
        <v>450</v>
      </c>
      <c r="D23" s="31">
        <v>11624</v>
      </c>
      <c r="E23" s="31" t="s">
        <v>530</v>
      </c>
      <c r="F23" s="31" t="s">
        <v>532</v>
      </c>
      <c r="G23" s="31" t="s">
        <v>535</v>
      </c>
      <c r="H23" s="31">
        <v>70</v>
      </c>
      <c r="I23" s="31">
        <v>450</v>
      </c>
      <c r="J23" s="6">
        <v>11624</v>
      </c>
    </row>
    <row r="24" spans="1:10" ht="13.5" customHeight="1">
      <c r="A24" s="30" t="s">
        <v>523</v>
      </c>
      <c r="B24" s="31">
        <v>619</v>
      </c>
      <c r="C24" s="31">
        <v>2467</v>
      </c>
      <c r="D24" s="31">
        <v>53499</v>
      </c>
      <c r="E24" s="31">
        <v>496</v>
      </c>
      <c r="F24" s="31">
        <v>1799</v>
      </c>
      <c r="G24" s="31">
        <v>34225</v>
      </c>
      <c r="H24" s="31">
        <v>123</v>
      </c>
      <c r="I24" s="31">
        <v>668</v>
      </c>
      <c r="J24" s="6">
        <v>19274</v>
      </c>
    </row>
    <row r="25" spans="1:10" ht="13.5" customHeight="1">
      <c r="A25" s="30" t="s">
        <v>524</v>
      </c>
      <c r="B25" s="31">
        <v>22</v>
      </c>
      <c r="C25" s="31">
        <v>126</v>
      </c>
      <c r="D25" s="31">
        <v>3762</v>
      </c>
      <c r="E25" s="31" t="s">
        <v>530</v>
      </c>
      <c r="F25" s="31" t="s">
        <v>532</v>
      </c>
      <c r="G25" s="31" t="s">
        <v>535</v>
      </c>
      <c r="H25" s="31">
        <v>22</v>
      </c>
      <c r="I25" s="31">
        <v>126</v>
      </c>
      <c r="J25" s="6">
        <v>3762</v>
      </c>
    </row>
    <row r="26" spans="1:10" ht="13.5" customHeight="1">
      <c r="A26" s="30" t="s">
        <v>525</v>
      </c>
      <c r="B26" s="31">
        <v>108</v>
      </c>
      <c r="C26" s="31">
        <v>469</v>
      </c>
      <c r="D26" s="31">
        <v>11375</v>
      </c>
      <c r="E26" s="31">
        <v>44</v>
      </c>
      <c r="F26" s="31">
        <v>153</v>
      </c>
      <c r="G26" s="31">
        <v>2613</v>
      </c>
      <c r="H26" s="31">
        <v>64</v>
      </c>
      <c r="I26" s="31">
        <v>316</v>
      </c>
      <c r="J26" s="6">
        <v>8762</v>
      </c>
    </row>
    <row r="27" spans="1:10" ht="13.5" customHeight="1">
      <c r="A27" s="30" t="s">
        <v>526</v>
      </c>
      <c r="B27" s="31">
        <v>37</v>
      </c>
      <c r="C27" s="31">
        <v>217</v>
      </c>
      <c r="D27" s="31">
        <v>5312</v>
      </c>
      <c r="E27" s="31" t="s">
        <v>530</v>
      </c>
      <c r="F27" s="31" t="s">
        <v>532</v>
      </c>
      <c r="G27" s="31" t="s">
        <v>535</v>
      </c>
      <c r="H27" s="31">
        <v>37</v>
      </c>
      <c r="I27" s="31">
        <v>217</v>
      </c>
      <c r="J27" s="6">
        <v>5312</v>
      </c>
    </row>
    <row r="28" spans="1:10" ht="13.5" customHeight="1">
      <c r="A28" s="30" t="s">
        <v>527</v>
      </c>
      <c r="B28" s="31">
        <v>172</v>
      </c>
      <c r="C28" s="31">
        <v>1021</v>
      </c>
      <c r="D28" s="31">
        <v>26897</v>
      </c>
      <c r="E28" s="31">
        <v>16</v>
      </c>
      <c r="F28" s="31">
        <v>74</v>
      </c>
      <c r="G28" s="31">
        <v>2188</v>
      </c>
      <c r="H28" s="31">
        <v>156</v>
      </c>
      <c r="I28" s="31">
        <v>947</v>
      </c>
      <c r="J28" s="6">
        <v>24709</v>
      </c>
    </row>
    <row r="29" spans="1:10" ht="13.5" customHeight="1">
      <c r="A29" s="30" t="s">
        <v>528</v>
      </c>
      <c r="B29" s="31">
        <v>114</v>
      </c>
      <c r="C29" s="31">
        <v>642</v>
      </c>
      <c r="D29" s="31">
        <v>19080</v>
      </c>
      <c r="E29" s="31">
        <v>10</v>
      </c>
      <c r="F29" s="31">
        <v>34</v>
      </c>
      <c r="G29" s="31">
        <v>792</v>
      </c>
      <c r="H29" s="31">
        <v>104</v>
      </c>
      <c r="I29" s="31">
        <v>608</v>
      </c>
      <c r="J29" s="6">
        <v>18288</v>
      </c>
    </row>
    <row r="30" spans="1:10" ht="13.5" customHeight="1">
      <c r="A30" s="30" t="s">
        <v>529</v>
      </c>
      <c r="B30" s="31">
        <v>139</v>
      </c>
      <c r="C30" s="31">
        <v>621</v>
      </c>
      <c r="D30" s="31">
        <v>16237</v>
      </c>
      <c r="E30" s="31">
        <v>57</v>
      </c>
      <c r="F30" s="31">
        <v>158</v>
      </c>
      <c r="G30" s="31">
        <v>2904</v>
      </c>
      <c r="H30" s="31">
        <v>82</v>
      </c>
      <c r="I30" s="31">
        <v>463</v>
      </c>
      <c r="J30" s="6">
        <v>13333</v>
      </c>
    </row>
    <row r="31" spans="1:10" ht="13.5" customHeight="1">
      <c r="A31" s="30" t="s">
        <v>981</v>
      </c>
      <c r="B31" s="31">
        <v>35</v>
      </c>
      <c r="C31" s="31">
        <v>176</v>
      </c>
      <c r="D31" s="31">
        <v>3876</v>
      </c>
      <c r="E31" s="31">
        <v>19</v>
      </c>
      <c r="F31" s="31">
        <v>81</v>
      </c>
      <c r="G31" s="31">
        <v>1390</v>
      </c>
      <c r="H31" s="31">
        <v>16</v>
      </c>
      <c r="I31" s="31">
        <v>95</v>
      </c>
      <c r="J31" s="6">
        <v>2486</v>
      </c>
    </row>
    <row r="32" spans="1:10" ht="13.5" customHeight="1">
      <c r="A32" s="30" t="s">
        <v>982</v>
      </c>
      <c r="B32" s="31">
        <v>120</v>
      </c>
      <c r="C32" s="31">
        <v>564</v>
      </c>
      <c r="D32" s="31">
        <v>16272</v>
      </c>
      <c r="E32" s="31">
        <v>51</v>
      </c>
      <c r="F32" s="31">
        <v>123</v>
      </c>
      <c r="G32" s="31">
        <v>3687</v>
      </c>
      <c r="H32" s="31">
        <v>69</v>
      </c>
      <c r="I32" s="31">
        <v>441</v>
      </c>
      <c r="J32" s="6">
        <v>12585</v>
      </c>
    </row>
    <row r="33" spans="1:10" ht="13.5" customHeight="1">
      <c r="A33" s="30" t="s">
        <v>983</v>
      </c>
      <c r="B33" s="31">
        <v>43</v>
      </c>
      <c r="C33" s="31">
        <v>167</v>
      </c>
      <c r="D33" s="31">
        <v>4800</v>
      </c>
      <c r="E33" s="31">
        <v>20</v>
      </c>
      <c r="F33" s="31">
        <v>26</v>
      </c>
      <c r="G33" s="31">
        <v>858</v>
      </c>
      <c r="H33" s="31">
        <v>23</v>
      </c>
      <c r="I33" s="31">
        <v>141</v>
      </c>
      <c r="J33" s="6">
        <v>3942</v>
      </c>
    </row>
    <row r="34" spans="1:10" ht="13.5" customHeight="1">
      <c r="A34" s="30" t="s">
        <v>984</v>
      </c>
      <c r="B34" s="31">
        <v>359</v>
      </c>
      <c r="C34" s="31">
        <v>945</v>
      </c>
      <c r="D34" s="31">
        <v>24887</v>
      </c>
      <c r="E34" s="31">
        <v>288</v>
      </c>
      <c r="F34" s="31">
        <v>573</v>
      </c>
      <c r="G34" s="31">
        <v>13823</v>
      </c>
      <c r="H34" s="31">
        <v>71</v>
      </c>
      <c r="I34" s="31">
        <v>372</v>
      </c>
      <c r="J34" s="6">
        <v>11064</v>
      </c>
    </row>
    <row r="35" spans="1:10" ht="13.5" customHeight="1">
      <c r="A35" s="30" t="s">
        <v>985</v>
      </c>
      <c r="B35" s="31">
        <v>307</v>
      </c>
      <c r="C35" s="31">
        <v>1651</v>
      </c>
      <c r="D35" s="31">
        <v>44004</v>
      </c>
      <c r="E35" s="31">
        <v>33</v>
      </c>
      <c r="F35" s="31">
        <v>104</v>
      </c>
      <c r="G35" s="31">
        <v>2191</v>
      </c>
      <c r="H35" s="31">
        <v>274</v>
      </c>
      <c r="I35" s="31">
        <v>1547</v>
      </c>
      <c r="J35" s="6">
        <v>41813</v>
      </c>
    </row>
    <row r="36" spans="1:10" ht="13.5" customHeight="1">
      <c r="A36" s="30" t="s">
        <v>986</v>
      </c>
      <c r="B36" s="31">
        <v>36</v>
      </c>
      <c r="C36" s="31">
        <v>168</v>
      </c>
      <c r="D36" s="31">
        <v>4101</v>
      </c>
      <c r="E36" s="31">
        <v>11</v>
      </c>
      <c r="F36" s="31">
        <v>25</v>
      </c>
      <c r="G36" s="31">
        <v>561</v>
      </c>
      <c r="H36" s="31">
        <v>25</v>
      </c>
      <c r="I36" s="31">
        <v>143</v>
      </c>
      <c r="J36" s="6">
        <v>3540</v>
      </c>
    </row>
    <row r="37" spans="1:10" ht="13.5" customHeight="1">
      <c r="A37" s="30" t="s">
        <v>987</v>
      </c>
      <c r="B37" s="31">
        <v>14</v>
      </c>
      <c r="C37" s="31">
        <v>82</v>
      </c>
      <c r="D37" s="31">
        <v>2849</v>
      </c>
      <c r="E37" s="31" t="s">
        <v>530</v>
      </c>
      <c r="F37" s="31" t="s">
        <v>532</v>
      </c>
      <c r="G37" s="31" t="s">
        <v>535</v>
      </c>
      <c r="H37" s="31">
        <v>14</v>
      </c>
      <c r="I37" s="31">
        <v>82</v>
      </c>
      <c r="J37" s="6">
        <v>2849</v>
      </c>
    </row>
    <row r="38" spans="1:10" ht="13.5" customHeight="1">
      <c r="A38" s="30" t="s">
        <v>988</v>
      </c>
      <c r="B38" s="31">
        <v>94</v>
      </c>
      <c r="C38" s="31">
        <v>518</v>
      </c>
      <c r="D38" s="31">
        <v>13360</v>
      </c>
      <c r="E38" s="31">
        <v>15</v>
      </c>
      <c r="F38" s="31">
        <v>66</v>
      </c>
      <c r="G38" s="31">
        <v>1273</v>
      </c>
      <c r="H38" s="31">
        <v>79</v>
      </c>
      <c r="I38" s="31">
        <v>452</v>
      </c>
      <c r="J38" s="6">
        <v>12087</v>
      </c>
    </row>
    <row r="39" spans="1:10" ht="13.5" customHeight="1">
      <c r="A39" s="30" t="s">
        <v>989</v>
      </c>
      <c r="B39" s="31">
        <v>7</v>
      </c>
      <c r="C39" s="31">
        <v>40</v>
      </c>
      <c r="D39" s="31">
        <v>1234</v>
      </c>
      <c r="E39" s="31" t="s">
        <v>530</v>
      </c>
      <c r="F39" s="31" t="s">
        <v>531</v>
      </c>
      <c r="G39" s="31" t="s">
        <v>1250</v>
      </c>
      <c r="H39" s="31">
        <v>7</v>
      </c>
      <c r="I39" s="31">
        <v>40</v>
      </c>
      <c r="J39" s="6">
        <v>1234</v>
      </c>
    </row>
    <row r="40" spans="1:10" ht="13.5" customHeight="1">
      <c r="A40" s="30" t="s">
        <v>990</v>
      </c>
      <c r="B40" s="31">
        <v>130</v>
      </c>
      <c r="C40" s="31">
        <v>756</v>
      </c>
      <c r="D40" s="31">
        <v>18867</v>
      </c>
      <c r="E40" s="31">
        <v>10</v>
      </c>
      <c r="F40" s="31">
        <v>50</v>
      </c>
      <c r="G40" s="31">
        <v>1960</v>
      </c>
      <c r="H40" s="31">
        <v>120</v>
      </c>
      <c r="I40" s="31">
        <v>706</v>
      </c>
      <c r="J40" s="6">
        <v>16907</v>
      </c>
    </row>
    <row r="41" spans="1:10" ht="13.5" customHeight="1">
      <c r="A41" s="30" t="s">
        <v>991</v>
      </c>
      <c r="B41" s="31">
        <v>284</v>
      </c>
      <c r="C41" s="31">
        <v>1348</v>
      </c>
      <c r="D41" s="31">
        <v>36958</v>
      </c>
      <c r="E41" s="31">
        <v>103</v>
      </c>
      <c r="F41" s="31">
        <v>340</v>
      </c>
      <c r="G41" s="31">
        <v>7701</v>
      </c>
      <c r="H41" s="31">
        <v>181</v>
      </c>
      <c r="I41" s="31">
        <v>1008</v>
      </c>
      <c r="J41" s="6">
        <v>29257</v>
      </c>
    </row>
    <row r="42" spans="1:10" ht="13.5" customHeight="1">
      <c r="A42" s="30" t="s">
        <v>992</v>
      </c>
      <c r="B42" s="31">
        <v>73</v>
      </c>
      <c r="C42" s="31">
        <v>413</v>
      </c>
      <c r="D42" s="31">
        <v>11226</v>
      </c>
      <c r="E42" s="31" t="s">
        <v>532</v>
      </c>
      <c r="F42" s="31" t="s">
        <v>532</v>
      </c>
      <c r="G42" s="31" t="s">
        <v>535</v>
      </c>
      <c r="H42" s="31">
        <v>73</v>
      </c>
      <c r="I42" s="31">
        <v>413</v>
      </c>
      <c r="J42" s="6">
        <v>11226</v>
      </c>
    </row>
    <row r="43" spans="1:10" ht="13.5" customHeight="1">
      <c r="A43" s="30" t="s">
        <v>993</v>
      </c>
      <c r="B43" s="31">
        <v>158</v>
      </c>
      <c r="C43" s="31">
        <v>512</v>
      </c>
      <c r="D43" s="31">
        <v>14036</v>
      </c>
      <c r="E43" s="31">
        <v>111</v>
      </c>
      <c r="F43" s="31">
        <v>229</v>
      </c>
      <c r="G43" s="31">
        <v>6411</v>
      </c>
      <c r="H43" s="31">
        <v>47</v>
      </c>
      <c r="I43" s="31">
        <v>283</v>
      </c>
      <c r="J43" s="6">
        <v>7625</v>
      </c>
    </row>
    <row r="44" spans="1:10" ht="13.5" customHeight="1">
      <c r="A44" s="30" t="s">
        <v>994</v>
      </c>
      <c r="B44" s="31">
        <v>111</v>
      </c>
      <c r="C44" s="31">
        <v>589</v>
      </c>
      <c r="D44" s="31">
        <v>14835</v>
      </c>
      <c r="E44" s="31">
        <v>24</v>
      </c>
      <c r="F44" s="31">
        <v>112</v>
      </c>
      <c r="G44" s="31">
        <v>1392</v>
      </c>
      <c r="H44" s="31">
        <v>87</v>
      </c>
      <c r="I44" s="31">
        <v>477</v>
      </c>
      <c r="J44" s="6">
        <v>13443</v>
      </c>
    </row>
    <row r="45" spans="1:10" ht="13.5" customHeight="1">
      <c r="A45" s="30" t="s">
        <v>995</v>
      </c>
      <c r="B45" s="31">
        <v>106</v>
      </c>
      <c r="C45" s="31">
        <v>588</v>
      </c>
      <c r="D45" s="31">
        <v>13110</v>
      </c>
      <c r="E45" s="31" t="s">
        <v>532</v>
      </c>
      <c r="F45" s="31" t="s">
        <v>532</v>
      </c>
      <c r="G45" s="31" t="s">
        <v>535</v>
      </c>
      <c r="H45" s="31">
        <v>106</v>
      </c>
      <c r="I45" s="31">
        <v>588</v>
      </c>
      <c r="J45" s="6">
        <v>13110</v>
      </c>
    </row>
    <row r="46" spans="1:10" ht="13.5" customHeight="1">
      <c r="A46" s="30" t="s">
        <v>996</v>
      </c>
      <c r="B46" s="31">
        <v>97</v>
      </c>
      <c r="C46" s="31">
        <v>444</v>
      </c>
      <c r="D46" s="31">
        <v>11833</v>
      </c>
      <c r="E46" s="31">
        <v>20</v>
      </c>
      <c r="F46" s="31">
        <v>28</v>
      </c>
      <c r="G46" s="31">
        <v>678</v>
      </c>
      <c r="H46" s="31">
        <v>77</v>
      </c>
      <c r="I46" s="31">
        <v>416</v>
      </c>
      <c r="J46" s="6">
        <v>11155</v>
      </c>
    </row>
    <row r="47" ht="25.5" customHeight="1">
      <c r="A47" s="6" t="s">
        <v>2062</v>
      </c>
    </row>
    <row r="48" ht="14.25" customHeight="1">
      <c r="A48" s="6" t="s">
        <v>82</v>
      </c>
    </row>
    <row r="49" ht="10.5" customHeight="1"/>
    <row r="50" ht="10.5" customHeight="1"/>
    <row r="51" ht="10.5" customHeight="1"/>
    <row r="52" ht="10.5" customHeight="1"/>
    <row r="53" ht="10.5" customHeight="1"/>
    <row r="54" ht="10.5" customHeight="1"/>
    <row r="55" ht="10.5" customHeight="1"/>
    <row r="56" ht="10.5" customHeight="1"/>
    <row r="57" ht="10.5" customHeight="1"/>
    <row r="58" ht="10.5" customHeight="1"/>
    <row r="59" ht="10.5" customHeight="1"/>
    <row r="60" ht="10.5" customHeight="1"/>
    <row r="61" ht="10.5" customHeight="1"/>
    <row r="62" ht="10.5" customHeight="1"/>
    <row r="63" ht="10.5" customHeight="1"/>
    <row r="64" ht="10.5" customHeight="1"/>
    <row r="65" ht="10.5" customHeight="1"/>
    <row r="66" ht="10.5" customHeight="1"/>
    <row r="67" ht="10.5" customHeight="1"/>
  </sheetData>
  <mergeCells count="5">
    <mergeCell ref="A6:A9"/>
    <mergeCell ref="B6:D7"/>
    <mergeCell ref="E6:G6"/>
    <mergeCell ref="H6:J7"/>
    <mergeCell ref="E7:G7"/>
  </mergeCells>
  <printOptions/>
  <pageMargins left="0.7874015748031497" right="0.7874015748031497" top="0.7874015748031497" bottom="0.7874015748031497" header="0" footer="0"/>
  <pageSetup horizontalDpi="300" verticalDpi="300" orientation="portrait" paperSize="9" scale="95" r:id="rId1"/>
</worksheet>
</file>

<file path=xl/worksheets/sheet62.xml><?xml version="1.0" encoding="utf-8"?>
<worksheet xmlns="http://schemas.openxmlformats.org/spreadsheetml/2006/main" xmlns:r="http://schemas.openxmlformats.org/officeDocument/2006/relationships">
  <dimension ref="A3:J63"/>
  <sheetViews>
    <sheetView showGridLines="0" workbookViewId="0" topLeftCell="A1">
      <selection activeCell="A4" sqref="A4"/>
    </sheetView>
  </sheetViews>
  <sheetFormatPr defaultColWidth="9.140625" defaultRowHeight="12.75"/>
  <cols>
    <col min="1" max="1" width="20.57421875" style="6" customWidth="1"/>
    <col min="2" max="2" width="11.28125" style="6" customWidth="1"/>
    <col min="3" max="3" width="7.00390625" style="6" customWidth="1"/>
    <col min="4" max="4" width="14.421875" style="6" customWidth="1"/>
    <col min="5" max="5" width="10.8515625" style="6" customWidth="1"/>
    <col min="6" max="6" width="7.28125" style="6" customWidth="1"/>
    <col min="7" max="7" width="12.421875" style="6" customWidth="1"/>
    <col min="8" max="8" width="10.00390625" style="6" customWidth="1"/>
    <col min="9" max="9" width="7.28125" style="6" customWidth="1"/>
    <col min="10" max="10" width="13.28125" style="6" customWidth="1"/>
    <col min="11" max="16384" width="9.140625" style="6" customWidth="1"/>
  </cols>
  <sheetData>
    <row r="2" ht="10.5" customHeight="1"/>
    <row r="3" ht="15" customHeight="1">
      <c r="A3" s="6" t="s">
        <v>414</v>
      </c>
    </row>
    <row r="4" ht="12.75" customHeight="1">
      <c r="A4" s="6" t="s">
        <v>83</v>
      </c>
    </row>
    <row r="5" ht="17.25" customHeight="1">
      <c r="A5" s="6" t="s">
        <v>84</v>
      </c>
    </row>
    <row r="6" spans="1:10" ht="26.25" customHeight="1">
      <c r="A6" s="545" t="s">
        <v>1765</v>
      </c>
      <c r="B6" s="497" t="s">
        <v>2068</v>
      </c>
      <c r="C6" s="584"/>
      <c r="D6" s="585"/>
      <c r="E6" s="497" t="s">
        <v>2065</v>
      </c>
      <c r="F6" s="508"/>
      <c r="G6" s="545"/>
      <c r="H6" s="508" t="s">
        <v>2069</v>
      </c>
      <c r="I6" s="508"/>
      <c r="J6" s="508"/>
    </row>
    <row r="7" spans="1:10" ht="15" customHeight="1">
      <c r="A7" s="519"/>
      <c r="B7" s="544"/>
      <c r="C7" s="586"/>
      <c r="D7" s="537"/>
      <c r="E7" s="498" t="s">
        <v>2064</v>
      </c>
      <c r="F7" s="511"/>
      <c r="G7" s="520"/>
      <c r="H7" s="511"/>
      <c r="I7" s="511"/>
      <c r="J7" s="511"/>
    </row>
    <row r="8" spans="1:10" ht="56.25" customHeight="1">
      <c r="A8" s="519"/>
      <c r="B8" s="20" t="s">
        <v>2066</v>
      </c>
      <c r="C8" s="20" t="s">
        <v>1998</v>
      </c>
      <c r="D8" s="46" t="s">
        <v>2067</v>
      </c>
      <c r="E8" s="20" t="s">
        <v>2066</v>
      </c>
      <c r="F8" s="20" t="s">
        <v>1998</v>
      </c>
      <c r="G8" s="46" t="s">
        <v>2067</v>
      </c>
      <c r="H8" s="20" t="s">
        <v>2066</v>
      </c>
      <c r="I8" s="20" t="s">
        <v>1998</v>
      </c>
      <c r="J8" s="48" t="s">
        <v>2067</v>
      </c>
    </row>
    <row r="9" spans="1:10" ht="49.5" customHeight="1">
      <c r="A9" s="520"/>
      <c r="B9" s="21" t="s">
        <v>1999</v>
      </c>
      <c r="C9" s="21" t="s">
        <v>2000</v>
      </c>
      <c r="D9" s="47" t="s">
        <v>2063</v>
      </c>
      <c r="E9" s="21" t="s">
        <v>1999</v>
      </c>
      <c r="F9" s="21" t="s">
        <v>2000</v>
      </c>
      <c r="G9" s="47" t="s">
        <v>2063</v>
      </c>
      <c r="H9" s="21" t="s">
        <v>1999</v>
      </c>
      <c r="I9" s="21" t="s">
        <v>2000</v>
      </c>
      <c r="J9" s="49" t="s">
        <v>2063</v>
      </c>
    </row>
    <row r="10" spans="1:10" ht="13.5" customHeight="1">
      <c r="A10" s="89" t="s">
        <v>997</v>
      </c>
      <c r="B10" s="36">
        <v>832</v>
      </c>
      <c r="C10" s="36">
        <v>3458</v>
      </c>
      <c r="D10" s="36">
        <v>78208</v>
      </c>
      <c r="E10" s="36">
        <v>463</v>
      </c>
      <c r="F10" s="36">
        <v>1456</v>
      </c>
      <c r="G10" s="36">
        <v>29702</v>
      </c>
      <c r="H10" s="36">
        <v>369</v>
      </c>
      <c r="I10" s="36">
        <v>2002</v>
      </c>
      <c r="J10" s="6">
        <v>48506</v>
      </c>
    </row>
    <row r="11" spans="1:10" ht="13.5" customHeight="1">
      <c r="A11" s="30" t="s">
        <v>998</v>
      </c>
      <c r="B11" s="31">
        <v>578</v>
      </c>
      <c r="C11" s="31">
        <v>2135</v>
      </c>
      <c r="D11" s="31">
        <v>46092</v>
      </c>
      <c r="E11" s="31">
        <v>419</v>
      </c>
      <c r="F11" s="31">
        <v>1352</v>
      </c>
      <c r="G11" s="31">
        <v>26871</v>
      </c>
      <c r="H11" s="31">
        <v>159</v>
      </c>
      <c r="I11" s="31">
        <v>783</v>
      </c>
      <c r="J11" s="6">
        <v>19221</v>
      </c>
    </row>
    <row r="12" spans="1:10" ht="13.5" customHeight="1">
      <c r="A12" s="30" t="s">
        <v>999</v>
      </c>
      <c r="B12" s="31">
        <v>33</v>
      </c>
      <c r="C12" s="31">
        <v>186</v>
      </c>
      <c r="D12" s="31">
        <v>4652</v>
      </c>
      <c r="E12" s="31" t="s">
        <v>532</v>
      </c>
      <c r="F12" s="31" t="s">
        <v>532</v>
      </c>
      <c r="G12" s="31" t="s">
        <v>535</v>
      </c>
      <c r="H12" s="31">
        <v>33</v>
      </c>
      <c r="I12" s="31">
        <v>186</v>
      </c>
      <c r="J12" s="6">
        <v>4652</v>
      </c>
    </row>
    <row r="13" spans="1:10" ht="13.5" customHeight="1">
      <c r="A13" s="30" t="s">
        <v>1000</v>
      </c>
      <c r="B13" s="31">
        <v>83</v>
      </c>
      <c r="C13" s="31">
        <v>475</v>
      </c>
      <c r="D13" s="31">
        <v>11487</v>
      </c>
      <c r="E13" s="31" t="s">
        <v>532</v>
      </c>
      <c r="F13" s="31" t="s">
        <v>532</v>
      </c>
      <c r="G13" s="31" t="s">
        <v>535</v>
      </c>
      <c r="H13" s="31">
        <v>83</v>
      </c>
      <c r="I13" s="31">
        <v>475</v>
      </c>
      <c r="J13" s="6">
        <v>11487</v>
      </c>
    </row>
    <row r="14" spans="1:10" ht="13.5" customHeight="1">
      <c r="A14" s="30" t="s">
        <v>1001</v>
      </c>
      <c r="B14" s="31">
        <v>38</v>
      </c>
      <c r="C14" s="31">
        <v>237</v>
      </c>
      <c r="D14" s="31">
        <v>5288</v>
      </c>
      <c r="E14" s="31" t="s">
        <v>532</v>
      </c>
      <c r="F14" s="31" t="s">
        <v>532</v>
      </c>
      <c r="G14" s="31" t="s">
        <v>535</v>
      </c>
      <c r="H14" s="31">
        <v>38</v>
      </c>
      <c r="I14" s="31">
        <v>237</v>
      </c>
      <c r="J14" s="6">
        <v>5288</v>
      </c>
    </row>
    <row r="15" spans="1:10" ht="13.5" customHeight="1">
      <c r="A15" s="30" t="s">
        <v>1002</v>
      </c>
      <c r="B15" s="31">
        <v>69</v>
      </c>
      <c r="C15" s="31">
        <v>263</v>
      </c>
      <c r="D15" s="31">
        <v>6374</v>
      </c>
      <c r="E15" s="31">
        <v>44</v>
      </c>
      <c r="F15" s="31">
        <v>104</v>
      </c>
      <c r="G15" s="31">
        <v>2831</v>
      </c>
      <c r="H15" s="31">
        <v>25</v>
      </c>
      <c r="I15" s="31">
        <v>159</v>
      </c>
      <c r="J15" s="6">
        <v>3543</v>
      </c>
    </row>
    <row r="16" spans="1:10" ht="13.5" customHeight="1">
      <c r="A16" s="30" t="s">
        <v>1067</v>
      </c>
      <c r="B16" s="31">
        <v>31</v>
      </c>
      <c r="C16" s="31">
        <v>162</v>
      </c>
      <c r="D16" s="31">
        <v>4315</v>
      </c>
      <c r="E16" s="31" t="s">
        <v>532</v>
      </c>
      <c r="F16" s="31" t="s">
        <v>532</v>
      </c>
      <c r="G16" s="31" t="s">
        <v>535</v>
      </c>
      <c r="H16" s="31">
        <v>31</v>
      </c>
      <c r="I16" s="31">
        <v>162</v>
      </c>
      <c r="J16" s="6">
        <v>4315</v>
      </c>
    </row>
    <row r="17" spans="1:10" ht="13.5" customHeight="1">
      <c r="A17" s="88" t="s">
        <v>1068</v>
      </c>
      <c r="B17" s="31">
        <v>3644</v>
      </c>
      <c r="C17" s="31">
        <v>12595</v>
      </c>
      <c r="D17" s="31">
        <v>245666</v>
      </c>
      <c r="E17" s="31">
        <v>2676</v>
      </c>
      <c r="F17" s="31">
        <v>8251</v>
      </c>
      <c r="G17" s="31">
        <v>146339</v>
      </c>
      <c r="H17" s="31">
        <v>968</v>
      </c>
      <c r="I17" s="31">
        <v>4344</v>
      </c>
      <c r="J17" s="6">
        <v>99327</v>
      </c>
    </row>
    <row r="18" spans="1:10" ht="13.5" customHeight="1">
      <c r="A18" s="30" t="s">
        <v>1069</v>
      </c>
      <c r="B18" s="31">
        <v>67</v>
      </c>
      <c r="C18" s="31">
        <v>234</v>
      </c>
      <c r="D18" s="31">
        <v>6053</v>
      </c>
      <c r="E18" s="31">
        <v>44</v>
      </c>
      <c r="F18" s="31">
        <v>125</v>
      </c>
      <c r="G18" s="31">
        <v>3286</v>
      </c>
      <c r="H18" s="31">
        <v>23</v>
      </c>
      <c r="I18" s="31">
        <v>109</v>
      </c>
      <c r="J18" s="6">
        <v>2767</v>
      </c>
    </row>
    <row r="19" spans="1:10" ht="13.5" customHeight="1">
      <c r="A19" s="30" t="s">
        <v>1070</v>
      </c>
      <c r="B19" s="31">
        <v>155</v>
      </c>
      <c r="C19" s="31">
        <v>560</v>
      </c>
      <c r="D19" s="31">
        <v>12065</v>
      </c>
      <c r="E19" s="31">
        <v>108</v>
      </c>
      <c r="F19" s="31">
        <v>300</v>
      </c>
      <c r="G19" s="31">
        <v>5370</v>
      </c>
      <c r="H19" s="31">
        <v>47</v>
      </c>
      <c r="I19" s="31">
        <v>260</v>
      </c>
      <c r="J19" s="6">
        <v>6695</v>
      </c>
    </row>
    <row r="20" spans="1:10" ht="13.5" customHeight="1">
      <c r="A20" s="30" t="s">
        <v>1071</v>
      </c>
      <c r="B20" s="31">
        <v>512</v>
      </c>
      <c r="C20" s="31">
        <v>1875</v>
      </c>
      <c r="D20" s="31">
        <v>39876</v>
      </c>
      <c r="E20" s="31">
        <v>409</v>
      </c>
      <c r="F20" s="31">
        <v>1334</v>
      </c>
      <c r="G20" s="31">
        <v>25691</v>
      </c>
      <c r="H20" s="31">
        <v>103</v>
      </c>
      <c r="I20" s="31">
        <v>541</v>
      </c>
      <c r="J20" s="6">
        <v>14185</v>
      </c>
    </row>
    <row r="21" spans="1:10" ht="13.5" customHeight="1">
      <c r="A21" s="30" t="s">
        <v>1072</v>
      </c>
      <c r="B21" s="31">
        <v>545</v>
      </c>
      <c r="C21" s="31">
        <v>1934</v>
      </c>
      <c r="D21" s="31">
        <v>30930</v>
      </c>
      <c r="E21" s="31">
        <v>331</v>
      </c>
      <c r="F21" s="31">
        <v>1150</v>
      </c>
      <c r="G21" s="31">
        <v>19437</v>
      </c>
      <c r="H21" s="31">
        <v>214</v>
      </c>
      <c r="I21" s="31">
        <v>784</v>
      </c>
      <c r="J21" s="6">
        <v>11493</v>
      </c>
    </row>
    <row r="22" spans="1:10" ht="13.5" customHeight="1">
      <c r="A22" s="30" t="s">
        <v>1073</v>
      </c>
      <c r="B22" s="31">
        <v>114</v>
      </c>
      <c r="C22" s="31">
        <v>356</v>
      </c>
      <c r="D22" s="31">
        <v>7645</v>
      </c>
      <c r="E22" s="31">
        <v>61</v>
      </c>
      <c r="F22" s="31">
        <v>181</v>
      </c>
      <c r="G22" s="31">
        <v>2861</v>
      </c>
      <c r="H22" s="31">
        <v>53</v>
      </c>
      <c r="I22" s="31">
        <v>175</v>
      </c>
      <c r="J22" s="6">
        <v>4784</v>
      </c>
    </row>
    <row r="23" spans="1:10" ht="13.5" customHeight="1">
      <c r="A23" s="30" t="s">
        <v>1074</v>
      </c>
      <c r="B23" s="31">
        <v>196</v>
      </c>
      <c r="C23" s="31">
        <v>623</v>
      </c>
      <c r="D23" s="31">
        <v>14912</v>
      </c>
      <c r="E23" s="31">
        <v>172</v>
      </c>
      <c r="F23" s="31">
        <v>475</v>
      </c>
      <c r="G23" s="31">
        <v>10482</v>
      </c>
      <c r="H23" s="31">
        <v>24</v>
      </c>
      <c r="I23" s="31">
        <v>148</v>
      </c>
      <c r="J23" s="6">
        <v>4430</v>
      </c>
    </row>
    <row r="24" spans="1:10" ht="13.5" customHeight="1">
      <c r="A24" s="30" t="s">
        <v>1075</v>
      </c>
      <c r="B24" s="31">
        <v>66</v>
      </c>
      <c r="C24" s="31">
        <v>253</v>
      </c>
      <c r="D24" s="31">
        <v>5746</v>
      </c>
      <c r="E24" s="31" t="s">
        <v>532</v>
      </c>
      <c r="F24" s="31" t="s">
        <v>532</v>
      </c>
      <c r="G24" s="31" t="s">
        <v>535</v>
      </c>
      <c r="H24" s="31">
        <v>66</v>
      </c>
      <c r="I24" s="31">
        <v>253</v>
      </c>
      <c r="J24" s="6">
        <v>5746</v>
      </c>
    </row>
    <row r="25" spans="1:10" ht="13.5" customHeight="1">
      <c r="A25" s="30" t="s">
        <v>1076</v>
      </c>
      <c r="B25" s="31">
        <v>130</v>
      </c>
      <c r="C25" s="31">
        <v>484</v>
      </c>
      <c r="D25" s="31">
        <v>9645</v>
      </c>
      <c r="E25" s="31">
        <v>96</v>
      </c>
      <c r="F25" s="31">
        <v>294</v>
      </c>
      <c r="G25" s="31">
        <v>4853</v>
      </c>
      <c r="H25" s="31">
        <v>34</v>
      </c>
      <c r="I25" s="31">
        <v>190</v>
      </c>
      <c r="J25" s="6">
        <v>4792</v>
      </c>
    </row>
    <row r="26" spans="1:10" ht="13.5" customHeight="1">
      <c r="A26" s="30" t="s">
        <v>1077</v>
      </c>
      <c r="B26" s="31">
        <v>1653</v>
      </c>
      <c r="C26" s="31">
        <v>5480</v>
      </c>
      <c r="D26" s="31">
        <v>101671</v>
      </c>
      <c r="E26" s="31">
        <v>1327</v>
      </c>
      <c r="F26" s="31">
        <v>3996</v>
      </c>
      <c r="G26" s="31">
        <v>66987</v>
      </c>
      <c r="H26" s="31">
        <v>326</v>
      </c>
      <c r="I26" s="31">
        <v>1484</v>
      </c>
      <c r="J26" s="6">
        <v>34684</v>
      </c>
    </row>
    <row r="27" spans="1:10" ht="13.5" customHeight="1">
      <c r="A27" s="30" t="s">
        <v>1078</v>
      </c>
      <c r="B27" s="31">
        <v>164</v>
      </c>
      <c r="C27" s="31">
        <v>597</v>
      </c>
      <c r="D27" s="31">
        <v>12473</v>
      </c>
      <c r="E27" s="31">
        <v>128</v>
      </c>
      <c r="F27" s="31">
        <v>396</v>
      </c>
      <c r="G27" s="31">
        <v>7372</v>
      </c>
      <c r="H27" s="31">
        <v>36</v>
      </c>
      <c r="I27" s="31">
        <v>201</v>
      </c>
      <c r="J27" s="6">
        <v>5101</v>
      </c>
    </row>
    <row r="28" spans="1:10" ht="13.5" customHeight="1">
      <c r="A28" s="30" t="s">
        <v>1079</v>
      </c>
      <c r="B28" s="31">
        <v>42</v>
      </c>
      <c r="C28" s="31">
        <v>199</v>
      </c>
      <c r="D28" s="31">
        <v>4650</v>
      </c>
      <c r="E28" s="31" t="s">
        <v>532</v>
      </c>
      <c r="F28" s="31" t="s">
        <v>532</v>
      </c>
      <c r="G28" s="31" t="s">
        <v>535</v>
      </c>
      <c r="H28" s="31">
        <v>42</v>
      </c>
      <c r="I28" s="31">
        <v>199</v>
      </c>
      <c r="J28" s="6">
        <v>4650</v>
      </c>
    </row>
    <row r="29" spans="1:10" ht="13.5" customHeight="1">
      <c r="A29" s="88" t="s">
        <v>1080</v>
      </c>
      <c r="B29" s="31">
        <v>6809</v>
      </c>
      <c r="C29" s="31">
        <v>24732</v>
      </c>
      <c r="D29" s="31">
        <v>593376</v>
      </c>
      <c r="E29" s="31">
        <v>4776</v>
      </c>
      <c r="F29" s="31">
        <v>13843</v>
      </c>
      <c r="G29" s="31">
        <v>303528</v>
      </c>
      <c r="H29" s="31">
        <v>2033</v>
      </c>
      <c r="I29" s="31">
        <v>10889</v>
      </c>
      <c r="J29" s="6">
        <v>289848</v>
      </c>
    </row>
    <row r="30" spans="1:10" ht="13.5" customHeight="1">
      <c r="A30" s="30" t="s">
        <v>1081</v>
      </c>
      <c r="B30" s="31">
        <v>249</v>
      </c>
      <c r="C30" s="31">
        <v>969</v>
      </c>
      <c r="D30" s="31">
        <v>22172</v>
      </c>
      <c r="E30" s="31">
        <v>17</v>
      </c>
      <c r="F30" s="31">
        <v>48</v>
      </c>
      <c r="G30" s="31">
        <v>753</v>
      </c>
      <c r="H30" s="31">
        <v>232</v>
      </c>
      <c r="I30" s="31">
        <v>921</v>
      </c>
      <c r="J30" s="6">
        <v>21419</v>
      </c>
    </row>
    <row r="31" spans="1:10" ht="13.5" customHeight="1">
      <c r="A31" s="30" t="s">
        <v>1370</v>
      </c>
      <c r="B31" s="31">
        <v>20</v>
      </c>
      <c r="C31" s="31">
        <v>114</v>
      </c>
      <c r="D31" s="31">
        <v>3468</v>
      </c>
      <c r="E31" s="31" t="s">
        <v>530</v>
      </c>
      <c r="F31" s="31" t="s">
        <v>536</v>
      </c>
      <c r="G31" s="31" t="s">
        <v>535</v>
      </c>
      <c r="H31" s="31">
        <v>20</v>
      </c>
      <c r="I31" s="31">
        <v>114</v>
      </c>
      <c r="J31" s="6">
        <v>3468</v>
      </c>
    </row>
    <row r="32" spans="1:10" ht="13.5" customHeight="1">
      <c r="A32" s="30" t="s">
        <v>1371</v>
      </c>
      <c r="B32" s="31">
        <v>82</v>
      </c>
      <c r="C32" s="31">
        <v>406</v>
      </c>
      <c r="D32" s="31">
        <v>9610</v>
      </c>
      <c r="E32" s="31">
        <v>25</v>
      </c>
      <c r="F32" s="31">
        <v>68</v>
      </c>
      <c r="G32" s="31">
        <v>1155</v>
      </c>
      <c r="H32" s="31">
        <v>57</v>
      </c>
      <c r="I32" s="31">
        <v>338</v>
      </c>
      <c r="J32" s="6">
        <v>8455</v>
      </c>
    </row>
    <row r="33" spans="1:10" ht="13.5" customHeight="1">
      <c r="A33" s="30" t="s">
        <v>1372</v>
      </c>
      <c r="B33" s="31">
        <v>262</v>
      </c>
      <c r="C33" s="31">
        <v>1105</v>
      </c>
      <c r="D33" s="31">
        <v>21133</v>
      </c>
      <c r="E33" s="31">
        <v>173</v>
      </c>
      <c r="F33" s="31">
        <v>613</v>
      </c>
      <c r="G33" s="31">
        <v>10169</v>
      </c>
      <c r="H33" s="31">
        <v>89</v>
      </c>
      <c r="I33" s="31">
        <v>492</v>
      </c>
      <c r="J33" s="6">
        <v>10964</v>
      </c>
    </row>
    <row r="34" spans="1:10" ht="13.5" customHeight="1">
      <c r="A34" s="30" t="s">
        <v>1373</v>
      </c>
      <c r="B34" s="31">
        <v>165</v>
      </c>
      <c r="C34" s="31">
        <v>613</v>
      </c>
      <c r="D34" s="31">
        <v>12107</v>
      </c>
      <c r="E34" s="31">
        <v>123</v>
      </c>
      <c r="F34" s="31">
        <v>379</v>
      </c>
      <c r="G34" s="31">
        <v>5543</v>
      </c>
      <c r="H34" s="31">
        <v>42</v>
      </c>
      <c r="I34" s="31">
        <v>234</v>
      </c>
      <c r="J34" s="6">
        <v>6564</v>
      </c>
    </row>
    <row r="35" spans="1:10" ht="13.5" customHeight="1">
      <c r="A35" s="30" t="s">
        <v>1374</v>
      </c>
      <c r="B35" s="31">
        <v>125</v>
      </c>
      <c r="C35" s="31">
        <v>647</v>
      </c>
      <c r="D35" s="31">
        <v>16920</v>
      </c>
      <c r="E35" s="31">
        <v>18</v>
      </c>
      <c r="F35" s="31">
        <v>37</v>
      </c>
      <c r="G35" s="31">
        <v>750</v>
      </c>
      <c r="H35" s="31">
        <v>107</v>
      </c>
      <c r="I35" s="31">
        <v>610</v>
      </c>
      <c r="J35" s="6">
        <v>16170</v>
      </c>
    </row>
    <row r="36" spans="1:10" ht="13.5" customHeight="1">
      <c r="A36" s="30" t="s">
        <v>1375</v>
      </c>
      <c r="B36" s="31">
        <v>35</v>
      </c>
      <c r="C36" s="31">
        <v>207</v>
      </c>
      <c r="D36" s="31">
        <v>5714</v>
      </c>
      <c r="E36" s="31" t="s">
        <v>530</v>
      </c>
      <c r="F36" s="31" t="s">
        <v>536</v>
      </c>
      <c r="G36" s="31" t="s">
        <v>535</v>
      </c>
      <c r="H36" s="31">
        <v>35</v>
      </c>
      <c r="I36" s="31">
        <v>207</v>
      </c>
      <c r="J36" s="6">
        <v>5714</v>
      </c>
    </row>
    <row r="37" spans="1:10" ht="13.5" customHeight="1">
      <c r="A37" s="30" t="s">
        <v>1376</v>
      </c>
      <c r="B37" s="31">
        <v>52</v>
      </c>
      <c r="C37" s="31">
        <v>302</v>
      </c>
      <c r="D37" s="31">
        <v>7317</v>
      </c>
      <c r="E37" s="31" t="s">
        <v>530</v>
      </c>
      <c r="F37" s="31" t="s">
        <v>536</v>
      </c>
      <c r="G37" s="31" t="s">
        <v>535</v>
      </c>
      <c r="H37" s="31">
        <v>52</v>
      </c>
      <c r="I37" s="31">
        <v>302</v>
      </c>
      <c r="J37" s="6">
        <v>7317</v>
      </c>
    </row>
    <row r="38" spans="1:10" ht="13.5" customHeight="1">
      <c r="A38" s="30" t="s">
        <v>1377</v>
      </c>
      <c r="B38" s="31">
        <v>159</v>
      </c>
      <c r="C38" s="31">
        <v>854</v>
      </c>
      <c r="D38" s="31">
        <v>22810</v>
      </c>
      <c r="E38" s="31">
        <v>1</v>
      </c>
      <c r="F38" s="31">
        <v>6</v>
      </c>
      <c r="G38" s="31">
        <v>163</v>
      </c>
      <c r="H38" s="31">
        <v>158</v>
      </c>
      <c r="I38" s="31">
        <v>848</v>
      </c>
      <c r="J38" s="6">
        <v>22647</v>
      </c>
    </row>
    <row r="39" spans="1:10" ht="13.5" customHeight="1">
      <c r="A39" s="30" t="s">
        <v>111</v>
      </c>
      <c r="B39" s="31">
        <v>465</v>
      </c>
      <c r="C39" s="31">
        <v>1485</v>
      </c>
      <c r="D39" s="31">
        <v>36017</v>
      </c>
      <c r="E39" s="31">
        <v>356</v>
      </c>
      <c r="F39" s="31">
        <v>940</v>
      </c>
      <c r="G39" s="31">
        <v>23164</v>
      </c>
      <c r="H39" s="31">
        <v>109</v>
      </c>
      <c r="I39" s="31">
        <v>545</v>
      </c>
      <c r="J39" s="6">
        <v>12853</v>
      </c>
    </row>
    <row r="40" spans="1:10" ht="13.5" customHeight="1">
      <c r="A40" s="30" t="s">
        <v>112</v>
      </c>
      <c r="B40" s="31">
        <v>204</v>
      </c>
      <c r="C40" s="31">
        <v>977</v>
      </c>
      <c r="D40" s="31">
        <v>23336</v>
      </c>
      <c r="E40" s="31">
        <v>76</v>
      </c>
      <c r="F40" s="31">
        <v>250</v>
      </c>
      <c r="G40" s="31">
        <v>3967</v>
      </c>
      <c r="H40" s="31">
        <v>128</v>
      </c>
      <c r="I40" s="31">
        <v>727</v>
      </c>
      <c r="J40" s="6">
        <v>19369</v>
      </c>
    </row>
    <row r="41" spans="1:10" ht="13.5" customHeight="1">
      <c r="A41" s="30" t="s">
        <v>113</v>
      </c>
      <c r="B41" s="31">
        <v>233</v>
      </c>
      <c r="C41" s="31">
        <v>825</v>
      </c>
      <c r="D41" s="31">
        <v>18328</v>
      </c>
      <c r="E41" s="31">
        <v>185</v>
      </c>
      <c r="F41" s="31">
        <v>552</v>
      </c>
      <c r="G41" s="31">
        <v>9705</v>
      </c>
      <c r="H41" s="31">
        <v>48</v>
      </c>
      <c r="I41" s="31">
        <v>273</v>
      </c>
      <c r="J41" s="6">
        <v>8623</v>
      </c>
    </row>
    <row r="42" spans="1:10" ht="13.5" customHeight="1">
      <c r="A42" s="30" t="s">
        <v>114</v>
      </c>
      <c r="B42" s="31">
        <v>3986</v>
      </c>
      <c r="C42" s="31">
        <v>13036</v>
      </c>
      <c r="D42" s="31">
        <v>321717</v>
      </c>
      <c r="E42" s="31">
        <v>3453</v>
      </c>
      <c r="F42" s="31">
        <v>9780</v>
      </c>
      <c r="G42" s="31">
        <v>226096</v>
      </c>
      <c r="H42" s="31">
        <v>533</v>
      </c>
      <c r="I42" s="31">
        <v>3256</v>
      </c>
      <c r="J42" s="6">
        <v>95621</v>
      </c>
    </row>
    <row r="43" spans="1:10" ht="13.5" customHeight="1">
      <c r="A43" s="30" t="s">
        <v>115</v>
      </c>
      <c r="B43" s="31">
        <v>68</v>
      </c>
      <c r="C43" s="31">
        <v>256</v>
      </c>
      <c r="D43" s="31">
        <v>4804</v>
      </c>
      <c r="E43" s="31">
        <v>44</v>
      </c>
      <c r="F43" s="31">
        <v>153</v>
      </c>
      <c r="G43" s="31">
        <v>2729</v>
      </c>
      <c r="H43" s="31">
        <v>24</v>
      </c>
      <c r="I43" s="31">
        <v>103</v>
      </c>
      <c r="J43" s="6">
        <v>2075</v>
      </c>
    </row>
    <row r="44" spans="1:10" ht="13.5" customHeight="1">
      <c r="A44" s="30" t="s">
        <v>116</v>
      </c>
      <c r="B44" s="31">
        <v>99</v>
      </c>
      <c r="C44" s="31">
        <v>436</v>
      </c>
      <c r="D44" s="31">
        <v>10584</v>
      </c>
      <c r="E44" s="31">
        <v>47</v>
      </c>
      <c r="F44" s="31">
        <v>154</v>
      </c>
      <c r="G44" s="31">
        <v>2590</v>
      </c>
      <c r="H44" s="31">
        <v>52</v>
      </c>
      <c r="I44" s="31">
        <v>282</v>
      </c>
      <c r="J44" s="6">
        <v>7994</v>
      </c>
    </row>
    <row r="45" spans="1:10" ht="13.5" customHeight="1">
      <c r="A45" s="30" t="s">
        <v>117</v>
      </c>
      <c r="B45" s="31">
        <v>107</v>
      </c>
      <c r="C45" s="31">
        <v>430</v>
      </c>
      <c r="D45" s="31">
        <v>9254</v>
      </c>
      <c r="E45" s="31">
        <v>74</v>
      </c>
      <c r="F45" s="31">
        <v>255</v>
      </c>
      <c r="G45" s="31">
        <v>4481</v>
      </c>
      <c r="H45" s="31">
        <v>33</v>
      </c>
      <c r="I45" s="31">
        <v>175</v>
      </c>
      <c r="J45" s="6">
        <v>4773</v>
      </c>
    </row>
    <row r="46" spans="1:10" ht="13.5" customHeight="1">
      <c r="A46" s="30" t="s">
        <v>118</v>
      </c>
      <c r="B46" s="31">
        <v>119</v>
      </c>
      <c r="C46" s="31">
        <v>519</v>
      </c>
      <c r="D46" s="31">
        <v>13331</v>
      </c>
      <c r="E46" s="31" t="s">
        <v>530</v>
      </c>
      <c r="F46" s="31" t="s">
        <v>536</v>
      </c>
      <c r="G46" s="31" t="s">
        <v>535</v>
      </c>
      <c r="H46" s="31">
        <v>119</v>
      </c>
      <c r="I46" s="31">
        <v>519</v>
      </c>
      <c r="J46" s="6">
        <v>13331</v>
      </c>
    </row>
    <row r="47" spans="1:10" ht="13.5" customHeight="1">
      <c r="A47" s="30" t="s">
        <v>119</v>
      </c>
      <c r="B47" s="31">
        <v>36</v>
      </c>
      <c r="C47" s="31">
        <v>221</v>
      </c>
      <c r="D47" s="31">
        <v>5291</v>
      </c>
      <c r="E47" s="31" t="s">
        <v>530</v>
      </c>
      <c r="F47" s="31" t="s">
        <v>536</v>
      </c>
      <c r="G47" s="31" t="s">
        <v>535</v>
      </c>
      <c r="H47" s="31">
        <v>36</v>
      </c>
      <c r="I47" s="31">
        <v>221</v>
      </c>
      <c r="J47" s="6">
        <v>5291</v>
      </c>
    </row>
    <row r="48" spans="1:10" ht="13.5" customHeight="1">
      <c r="A48" s="30" t="s">
        <v>804</v>
      </c>
      <c r="B48" s="31">
        <v>115</v>
      </c>
      <c r="C48" s="31">
        <v>500</v>
      </c>
      <c r="D48" s="31">
        <v>11387</v>
      </c>
      <c r="E48" s="31" t="s">
        <v>530</v>
      </c>
      <c r="F48" s="31" t="s">
        <v>536</v>
      </c>
      <c r="G48" s="31" t="s">
        <v>535</v>
      </c>
      <c r="H48" s="31">
        <v>115</v>
      </c>
      <c r="I48" s="31">
        <v>500</v>
      </c>
      <c r="J48" s="6">
        <v>11387</v>
      </c>
    </row>
    <row r="49" spans="1:10" ht="13.5" customHeight="1">
      <c r="A49" s="30" t="s">
        <v>805</v>
      </c>
      <c r="B49" s="31">
        <v>228</v>
      </c>
      <c r="C49" s="31">
        <v>830</v>
      </c>
      <c r="D49" s="31">
        <v>18076</v>
      </c>
      <c r="E49" s="31">
        <v>184</v>
      </c>
      <c r="F49" s="31">
        <v>608</v>
      </c>
      <c r="G49" s="31">
        <v>12263</v>
      </c>
      <c r="H49" s="31">
        <v>44</v>
      </c>
      <c r="I49" s="31">
        <v>222</v>
      </c>
      <c r="J49" s="6">
        <v>5813</v>
      </c>
    </row>
    <row r="50" spans="1:10" ht="13.5" customHeight="1">
      <c r="A50" s="88" t="s">
        <v>806</v>
      </c>
      <c r="B50" s="31">
        <v>3879</v>
      </c>
      <c r="C50" s="31">
        <v>13293</v>
      </c>
      <c r="D50" s="31">
        <v>311744</v>
      </c>
      <c r="E50" s="31">
        <v>3188</v>
      </c>
      <c r="F50" s="31">
        <v>9357</v>
      </c>
      <c r="G50" s="31">
        <v>204605</v>
      </c>
      <c r="H50" s="31">
        <v>691</v>
      </c>
      <c r="I50" s="31">
        <v>3936</v>
      </c>
      <c r="J50" s="6">
        <v>107139</v>
      </c>
    </row>
    <row r="51" spans="1:10" ht="13.5" customHeight="1">
      <c r="A51" s="30" t="s">
        <v>807</v>
      </c>
      <c r="B51" s="31">
        <v>43</v>
      </c>
      <c r="C51" s="31">
        <v>210</v>
      </c>
      <c r="D51" s="31">
        <v>4653</v>
      </c>
      <c r="E51" s="31">
        <v>22</v>
      </c>
      <c r="F51" s="31">
        <v>70</v>
      </c>
      <c r="G51" s="31">
        <v>1267</v>
      </c>
      <c r="H51" s="31">
        <v>21</v>
      </c>
      <c r="I51" s="31">
        <v>140</v>
      </c>
      <c r="J51" s="6">
        <v>3386</v>
      </c>
    </row>
    <row r="52" spans="1:10" ht="13.5" customHeight="1">
      <c r="A52" s="30" t="s">
        <v>808</v>
      </c>
      <c r="B52" s="31">
        <v>49</v>
      </c>
      <c r="C52" s="31">
        <v>195</v>
      </c>
      <c r="D52" s="31">
        <v>4066</v>
      </c>
      <c r="E52" s="31">
        <v>32</v>
      </c>
      <c r="F52" s="31">
        <v>96</v>
      </c>
      <c r="G52" s="31">
        <v>1580</v>
      </c>
      <c r="H52" s="31">
        <v>17</v>
      </c>
      <c r="I52" s="31">
        <v>99</v>
      </c>
      <c r="J52" s="6">
        <v>2486</v>
      </c>
    </row>
    <row r="53" spans="1:10" ht="13.5" customHeight="1">
      <c r="A53" s="30" t="s">
        <v>809</v>
      </c>
      <c r="B53" s="31">
        <v>14</v>
      </c>
      <c r="C53" s="31">
        <v>86</v>
      </c>
      <c r="D53" s="31">
        <v>2401</v>
      </c>
      <c r="E53" s="31" t="s">
        <v>530</v>
      </c>
      <c r="F53" s="31" t="s">
        <v>536</v>
      </c>
      <c r="G53" s="31" t="s">
        <v>535</v>
      </c>
      <c r="H53" s="31">
        <v>14</v>
      </c>
      <c r="I53" s="31">
        <v>86</v>
      </c>
      <c r="J53" s="6">
        <v>2401</v>
      </c>
    </row>
    <row r="54" spans="1:10" ht="13.5" customHeight="1">
      <c r="A54" s="30" t="s">
        <v>810</v>
      </c>
      <c r="B54" s="31">
        <v>465</v>
      </c>
      <c r="C54" s="31">
        <v>1210</v>
      </c>
      <c r="D54" s="31">
        <v>34446</v>
      </c>
      <c r="E54" s="31">
        <v>448</v>
      </c>
      <c r="F54" s="31">
        <v>1080</v>
      </c>
      <c r="G54" s="31">
        <v>30527</v>
      </c>
      <c r="H54" s="31">
        <v>17</v>
      </c>
      <c r="I54" s="31">
        <v>130</v>
      </c>
      <c r="J54" s="6">
        <v>3919</v>
      </c>
    </row>
    <row r="55" spans="1:10" ht="13.5" customHeight="1">
      <c r="A55" s="30" t="s">
        <v>811</v>
      </c>
      <c r="B55" s="31">
        <v>515</v>
      </c>
      <c r="C55" s="31">
        <v>1957</v>
      </c>
      <c r="D55" s="31">
        <v>43974</v>
      </c>
      <c r="E55" s="31">
        <v>363</v>
      </c>
      <c r="F55" s="31">
        <v>1085</v>
      </c>
      <c r="G55" s="31">
        <v>20333</v>
      </c>
      <c r="H55" s="31">
        <v>152</v>
      </c>
      <c r="I55" s="31">
        <v>872</v>
      </c>
      <c r="J55" s="6">
        <v>23641</v>
      </c>
    </row>
    <row r="56" spans="1:10" ht="13.5" customHeight="1">
      <c r="A56" s="30" t="s">
        <v>812</v>
      </c>
      <c r="B56" s="31">
        <v>22</v>
      </c>
      <c r="C56" s="31">
        <v>114</v>
      </c>
      <c r="D56" s="31">
        <v>3158</v>
      </c>
      <c r="E56" s="31" t="s">
        <v>530</v>
      </c>
      <c r="F56" s="31" t="s">
        <v>536</v>
      </c>
      <c r="G56" s="31" t="s">
        <v>535</v>
      </c>
      <c r="H56" s="31">
        <v>22</v>
      </c>
      <c r="I56" s="31">
        <v>114</v>
      </c>
      <c r="J56" s="6">
        <v>3158</v>
      </c>
    </row>
    <row r="57" spans="1:10" ht="13.5" customHeight="1">
      <c r="A57" s="30" t="s">
        <v>813</v>
      </c>
      <c r="B57" s="31">
        <v>175</v>
      </c>
      <c r="C57" s="31">
        <v>696</v>
      </c>
      <c r="D57" s="31">
        <v>15538</v>
      </c>
      <c r="E57" s="31">
        <v>87</v>
      </c>
      <c r="F57" s="31">
        <v>255</v>
      </c>
      <c r="G57" s="31">
        <v>5036</v>
      </c>
      <c r="H57" s="31">
        <v>88</v>
      </c>
      <c r="I57" s="31">
        <v>441</v>
      </c>
      <c r="J57" s="6">
        <v>10502</v>
      </c>
    </row>
    <row r="58" spans="1:10" ht="13.5" customHeight="1">
      <c r="A58" s="30" t="s">
        <v>814</v>
      </c>
      <c r="B58" s="31">
        <v>1992</v>
      </c>
      <c r="C58" s="31">
        <v>7013</v>
      </c>
      <c r="D58" s="31">
        <v>161132</v>
      </c>
      <c r="E58" s="31">
        <v>1718</v>
      </c>
      <c r="F58" s="31">
        <v>5426</v>
      </c>
      <c r="G58" s="31">
        <v>117053</v>
      </c>
      <c r="H58" s="31">
        <v>274</v>
      </c>
      <c r="I58" s="31">
        <v>1587</v>
      </c>
      <c r="J58" s="6">
        <v>44079</v>
      </c>
    </row>
    <row r="59" spans="1:10" ht="13.5" customHeight="1">
      <c r="A59" s="30" t="s">
        <v>815</v>
      </c>
      <c r="B59" s="31">
        <v>128</v>
      </c>
      <c r="C59" s="31">
        <v>430</v>
      </c>
      <c r="D59" s="31">
        <v>8694</v>
      </c>
      <c r="E59" s="31">
        <v>117</v>
      </c>
      <c r="F59" s="31">
        <v>366</v>
      </c>
      <c r="G59" s="31">
        <v>7051</v>
      </c>
      <c r="H59" s="31">
        <v>11</v>
      </c>
      <c r="I59" s="31">
        <v>64</v>
      </c>
      <c r="J59" s="6">
        <v>1643</v>
      </c>
    </row>
    <row r="60" spans="1:10" ht="13.5" customHeight="1">
      <c r="A60" s="30" t="s">
        <v>816</v>
      </c>
      <c r="B60" s="31">
        <v>428</v>
      </c>
      <c r="C60" s="31">
        <v>1172</v>
      </c>
      <c r="D60" s="31">
        <v>27316</v>
      </c>
      <c r="E60" s="31">
        <v>376</v>
      </c>
      <c r="F60" s="31">
        <v>908</v>
      </c>
      <c r="G60" s="31">
        <v>18995</v>
      </c>
      <c r="H60" s="31">
        <v>52</v>
      </c>
      <c r="I60" s="31">
        <v>264</v>
      </c>
      <c r="J60" s="6">
        <v>8321</v>
      </c>
    </row>
    <row r="61" spans="1:10" ht="13.5" customHeight="1">
      <c r="A61" s="30" t="s">
        <v>817</v>
      </c>
      <c r="B61" s="31">
        <v>48</v>
      </c>
      <c r="C61" s="31">
        <v>210</v>
      </c>
      <c r="D61" s="31">
        <v>6366</v>
      </c>
      <c r="E61" s="31">
        <v>25</v>
      </c>
      <c r="F61" s="31">
        <v>71</v>
      </c>
      <c r="G61" s="31">
        <v>2763</v>
      </c>
      <c r="H61" s="31">
        <v>23</v>
      </c>
      <c r="I61" s="31">
        <v>139</v>
      </c>
      <c r="J61" s="6">
        <v>3603</v>
      </c>
    </row>
    <row r="62" ht="21.75" customHeight="1">
      <c r="A62" s="6" t="s">
        <v>2062</v>
      </c>
    </row>
    <row r="63" ht="12.75" customHeight="1">
      <c r="A63" s="6" t="s">
        <v>82</v>
      </c>
    </row>
  </sheetData>
  <mergeCells count="5">
    <mergeCell ref="A6:A9"/>
    <mergeCell ref="B6:D7"/>
    <mergeCell ref="E6:G6"/>
    <mergeCell ref="H6:J7"/>
    <mergeCell ref="E7:G7"/>
  </mergeCells>
  <printOptions/>
  <pageMargins left="0.7874015748031497" right="0.7874015748031497" top="0.7874015748031497" bottom="0.7874015748031497" header="0" footer="0"/>
  <pageSetup horizontalDpi="300" verticalDpi="300" orientation="portrait" paperSize="9" scale="95" r:id="rId1"/>
</worksheet>
</file>

<file path=xl/worksheets/sheet63.xml><?xml version="1.0" encoding="utf-8"?>
<worksheet xmlns="http://schemas.openxmlformats.org/spreadsheetml/2006/main" xmlns:r="http://schemas.openxmlformats.org/officeDocument/2006/relationships">
  <sheetPr transitionEntry="1"/>
  <dimension ref="A2:O60"/>
  <sheetViews>
    <sheetView showGridLines="0" workbookViewId="0" topLeftCell="A1">
      <selection activeCell="A2" sqref="A2"/>
    </sheetView>
  </sheetViews>
  <sheetFormatPr defaultColWidth="9.140625" defaultRowHeight="12.75"/>
  <cols>
    <col min="1" max="1" width="18.57421875" style="10" customWidth="1"/>
    <col min="2" max="2" width="1.8515625" style="10" customWidth="1"/>
    <col min="3" max="3" width="12.00390625" style="10" customWidth="1"/>
    <col min="4" max="4" width="11.28125" style="10" customWidth="1"/>
    <col min="5" max="5" width="12.00390625" style="10" customWidth="1"/>
    <col min="6" max="6" width="9.7109375" style="10" customWidth="1"/>
    <col min="7" max="7" width="11.57421875" style="10" customWidth="1"/>
    <col min="8" max="8" width="10.57421875" style="10" customWidth="1"/>
    <col min="9" max="9" width="9.8515625" style="10" customWidth="1"/>
    <col min="10" max="10" width="9.57421875" style="10" customWidth="1"/>
    <col min="11" max="11" width="10.28125" style="10" customWidth="1"/>
    <col min="12" max="12" width="9.7109375" style="10" customWidth="1"/>
    <col min="13" max="13" width="10.00390625" style="10" customWidth="1"/>
    <col min="14" max="14" width="11.00390625" style="10" customWidth="1"/>
    <col min="15" max="15" width="13.00390625" style="10" customWidth="1"/>
    <col min="16" max="220" width="11.00390625" style="10" customWidth="1"/>
    <col min="221" max="16384" width="10.28125" style="10" customWidth="1"/>
  </cols>
  <sheetData>
    <row r="1" ht="25.5" customHeight="1"/>
    <row r="2" ht="16.5" customHeight="1">
      <c r="A2" s="10" t="s">
        <v>415</v>
      </c>
    </row>
    <row r="3" spans="1:15" ht="15" customHeight="1">
      <c r="A3" s="11" t="s">
        <v>818</v>
      </c>
      <c r="B3" s="11"/>
      <c r="C3" s="11"/>
      <c r="D3" s="11"/>
      <c r="E3" s="11"/>
      <c r="F3" s="11"/>
      <c r="G3" s="11"/>
      <c r="H3" s="11"/>
      <c r="I3" s="11"/>
      <c r="J3" s="11"/>
      <c r="K3" s="11"/>
      <c r="L3" s="11"/>
      <c r="M3" s="11"/>
      <c r="N3" s="11"/>
      <c r="O3" s="11"/>
    </row>
    <row r="4" spans="1:15" ht="16.5" customHeight="1">
      <c r="A4" s="10" t="s">
        <v>1926</v>
      </c>
      <c r="B4" s="18"/>
      <c r="C4" s="505" t="s">
        <v>2070</v>
      </c>
      <c r="D4" s="589" t="s">
        <v>2071</v>
      </c>
      <c r="E4" s="592" t="s">
        <v>2072</v>
      </c>
      <c r="F4" s="589" t="s">
        <v>2071</v>
      </c>
      <c r="G4" s="592" t="s">
        <v>2072</v>
      </c>
      <c r="H4" s="589" t="s">
        <v>2071</v>
      </c>
      <c r="I4" s="592" t="s">
        <v>2072</v>
      </c>
      <c r="J4" s="589" t="s">
        <v>2071</v>
      </c>
      <c r="K4" s="592" t="s">
        <v>2072</v>
      </c>
      <c r="L4" s="589" t="s">
        <v>2071</v>
      </c>
      <c r="M4" s="592" t="s">
        <v>2072</v>
      </c>
      <c r="N4" s="589" t="s">
        <v>2071</v>
      </c>
      <c r="O4" s="592" t="s">
        <v>2072</v>
      </c>
    </row>
    <row r="5" spans="1:15" ht="16.5" customHeight="1">
      <c r="A5" s="10" t="s">
        <v>1927</v>
      </c>
      <c r="B5" s="13"/>
      <c r="C5" s="587"/>
      <c r="D5" s="590"/>
      <c r="E5" s="593"/>
      <c r="F5" s="590"/>
      <c r="G5" s="593"/>
      <c r="H5" s="590"/>
      <c r="I5" s="593"/>
      <c r="J5" s="590"/>
      <c r="K5" s="593"/>
      <c r="L5" s="590"/>
      <c r="M5" s="593"/>
      <c r="N5" s="590"/>
      <c r="O5" s="593"/>
    </row>
    <row r="6" spans="1:15" ht="15" customHeight="1">
      <c r="A6" s="10" t="s">
        <v>494</v>
      </c>
      <c r="B6" s="13"/>
      <c r="C6" s="587"/>
      <c r="D6" s="591"/>
      <c r="E6" s="594"/>
      <c r="F6" s="591"/>
      <c r="G6" s="594"/>
      <c r="H6" s="591"/>
      <c r="I6" s="594"/>
      <c r="J6" s="591"/>
      <c r="K6" s="594"/>
      <c r="L6" s="591"/>
      <c r="M6" s="594"/>
      <c r="N6" s="591"/>
      <c r="O6" s="594"/>
    </row>
    <row r="7" spans="1:15" ht="21" customHeight="1">
      <c r="A7" s="10" t="s">
        <v>495</v>
      </c>
      <c r="B7" s="13"/>
      <c r="C7" s="587"/>
      <c r="D7" s="578" t="s">
        <v>2073</v>
      </c>
      <c r="E7" s="595"/>
      <c r="F7" s="578" t="s">
        <v>2074</v>
      </c>
      <c r="G7" s="595"/>
      <c r="H7" s="578" t="s">
        <v>2075</v>
      </c>
      <c r="I7" s="595"/>
      <c r="J7" s="578" t="s">
        <v>2076</v>
      </c>
      <c r="K7" s="595"/>
      <c r="L7" s="578" t="s">
        <v>2077</v>
      </c>
      <c r="M7" s="595"/>
      <c r="N7" s="497" t="s">
        <v>537</v>
      </c>
      <c r="O7" s="584"/>
    </row>
    <row r="8" spans="1:15" ht="23.25" customHeight="1">
      <c r="A8" s="11" t="s">
        <v>496</v>
      </c>
      <c r="B8" s="19"/>
      <c r="C8" s="588"/>
      <c r="D8" s="596"/>
      <c r="E8" s="594"/>
      <c r="F8" s="596"/>
      <c r="G8" s="594"/>
      <c r="H8" s="596"/>
      <c r="I8" s="594"/>
      <c r="J8" s="596"/>
      <c r="K8" s="594"/>
      <c r="L8" s="596"/>
      <c r="M8" s="594"/>
      <c r="N8" s="544"/>
      <c r="O8" s="586"/>
    </row>
    <row r="9" spans="1:15" ht="27.75" customHeight="1">
      <c r="A9" s="10" t="s">
        <v>819</v>
      </c>
      <c r="B9" s="13" t="s">
        <v>1935</v>
      </c>
      <c r="C9" s="14">
        <v>133698</v>
      </c>
      <c r="D9" s="10">
        <v>133695</v>
      </c>
      <c r="E9" s="13">
        <v>3</v>
      </c>
      <c r="F9" s="10">
        <v>133694</v>
      </c>
      <c r="G9" s="13">
        <v>4</v>
      </c>
      <c r="H9" s="10">
        <v>133693</v>
      </c>
      <c r="I9" s="13">
        <v>5</v>
      </c>
      <c r="J9" s="10">
        <v>130371</v>
      </c>
      <c r="K9" s="13">
        <v>3327</v>
      </c>
      <c r="L9" s="10">
        <v>61020</v>
      </c>
      <c r="M9" s="13">
        <v>72678</v>
      </c>
      <c r="N9" s="10">
        <v>58768</v>
      </c>
      <c r="O9" s="10">
        <v>74930</v>
      </c>
    </row>
    <row r="10" spans="1:15" ht="12" customHeight="1">
      <c r="A10" s="10" t="s">
        <v>1936</v>
      </c>
      <c r="B10" s="13" t="s">
        <v>1937</v>
      </c>
      <c r="C10" s="14">
        <v>88290</v>
      </c>
      <c r="D10" s="10">
        <v>88290</v>
      </c>
      <c r="E10" s="13" t="s">
        <v>536</v>
      </c>
      <c r="F10" s="10">
        <v>88290</v>
      </c>
      <c r="G10" s="13" t="s">
        <v>538</v>
      </c>
      <c r="H10" s="10">
        <v>88290</v>
      </c>
      <c r="I10" s="13" t="s">
        <v>538</v>
      </c>
      <c r="J10" s="10">
        <v>87124</v>
      </c>
      <c r="K10" s="13">
        <v>1166</v>
      </c>
      <c r="L10" s="10">
        <v>48470</v>
      </c>
      <c r="M10" s="13">
        <v>39820</v>
      </c>
      <c r="N10" s="10">
        <v>48278</v>
      </c>
      <c r="O10" s="10">
        <v>40012</v>
      </c>
    </row>
    <row r="11" spans="2:15" ht="12" customHeight="1">
      <c r="B11" s="13" t="s">
        <v>1938</v>
      </c>
      <c r="C11" s="14">
        <v>45408</v>
      </c>
      <c r="D11" s="10">
        <v>45405</v>
      </c>
      <c r="E11" s="13">
        <v>3</v>
      </c>
      <c r="F11" s="10">
        <v>45404</v>
      </c>
      <c r="G11" s="13">
        <v>4</v>
      </c>
      <c r="H11" s="10">
        <v>45403</v>
      </c>
      <c r="I11" s="13">
        <v>5</v>
      </c>
      <c r="J11" s="10">
        <v>43247</v>
      </c>
      <c r="K11" s="13">
        <v>2161</v>
      </c>
      <c r="L11" s="10">
        <v>12550</v>
      </c>
      <c r="M11" s="13">
        <v>32858</v>
      </c>
      <c r="N11" s="10">
        <v>10490</v>
      </c>
      <c r="O11" s="10">
        <v>34918</v>
      </c>
    </row>
    <row r="12" spans="1:15" ht="18" customHeight="1">
      <c r="A12" s="10" t="s">
        <v>820</v>
      </c>
      <c r="B12" s="13" t="s">
        <v>1935</v>
      </c>
      <c r="C12" s="14">
        <v>9073</v>
      </c>
      <c r="D12" s="10">
        <v>9073</v>
      </c>
      <c r="E12" s="13" t="s">
        <v>536</v>
      </c>
      <c r="F12" s="10">
        <v>9073</v>
      </c>
      <c r="G12" s="13" t="s">
        <v>536</v>
      </c>
      <c r="H12" s="10">
        <v>9073</v>
      </c>
      <c r="I12" s="13" t="s">
        <v>534</v>
      </c>
      <c r="J12" s="10">
        <v>9068</v>
      </c>
      <c r="K12" s="13">
        <v>5</v>
      </c>
      <c r="L12" s="10">
        <v>5084</v>
      </c>
      <c r="M12" s="13">
        <v>3989</v>
      </c>
      <c r="N12" s="10">
        <v>3486</v>
      </c>
      <c r="O12" s="10">
        <v>5587</v>
      </c>
    </row>
    <row r="13" spans="2:15" ht="12" customHeight="1">
      <c r="B13" s="13" t="s">
        <v>1937</v>
      </c>
      <c r="C13" s="14">
        <v>6619</v>
      </c>
      <c r="D13" s="10">
        <v>6619</v>
      </c>
      <c r="E13" s="13" t="s">
        <v>536</v>
      </c>
      <c r="F13" s="10">
        <v>6619</v>
      </c>
      <c r="G13" s="13" t="s">
        <v>536</v>
      </c>
      <c r="H13" s="10">
        <v>6619</v>
      </c>
      <c r="I13" s="13" t="s">
        <v>534</v>
      </c>
      <c r="J13" s="10">
        <v>6618</v>
      </c>
      <c r="K13" s="13">
        <v>1</v>
      </c>
      <c r="L13" s="10">
        <v>4269</v>
      </c>
      <c r="M13" s="13">
        <v>2350</v>
      </c>
      <c r="N13" s="10">
        <v>3478</v>
      </c>
      <c r="O13" s="10">
        <v>3141</v>
      </c>
    </row>
    <row r="14" spans="2:15" ht="12" customHeight="1">
      <c r="B14" s="13" t="s">
        <v>1938</v>
      </c>
      <c r="C14" s="14">
        <v>2454</v>
      </c>
      <c r="D14" s="10">
        <v>2454</v>
      </c>
      <c r="E14" s="13" t="s">
        <v>536</v>
      </c>
      <c r="F14" s="10">
        <v>2454</v>
      </c>
      <c r="G14" s="13" t="s">
        <v>536</v>
      </c>
      <c r="H14" s="10">
        <v>2454</v>
      </c>
      <c r="I14" s="13" t="s">
        <v>534</v>
      </c>
      <c r="J14" s="10">
        <v>2450</v>
      </c>
      <c r="K14" s="13">
        <v>4</v>
      </c>
      <c r="L14" s="10">
        <v>815</v>
      </c>
      <c r="M14" s="13">
        <v>1639</v>
      </c>
      <c r="N14" s="10">
        <v>8</v>
      </c>
      <c r="O14" s="10">
        <v>2446</v>
      </c>
    </row>
    <row r="15" spans="1:15" ht="18" customHeight="1">
      <c r="A15" s="10" t="s">
        <v>821</v>
      </c>
      <c r="B15" s="13" t="s">
        <v>1935</v>
      </c>
      <c r="C15" s="14">
        <v>5569</v>
      </c>
      <c r="D15" s="10">
        <v>5569</v>
      </c>
      <c r="E15" s="13" t="s">
        <v>536</v>
      </c>
      <c r="F15" s="10">
        <v>5569</v>
      </c>
      <c r="G15" s="13" t="s">
        <v>536</v>
      </c>
      <c r="H15" s="10">
        <v>5569</v>
      </c>
      <c r="I15" s="13" t="s">
        <v>534</v>
      </c>
      <c r="J15" s="10">
        <v>5569</v>
      </c>
      <c r="K15" s="13" t="s">
        <v>534</v>
      </c>
      <c r="L15" s="10">
        <v>2187</v>
      </c>
      <c r="M15" s="13">
        <v>3382</v>
      </c>
      <c r="N15" s="10">
        <v>5563</v>
      </c>
      <c r="O15" s="10">
        <v>6</v>
      </c>
    </row>
    <row r="16" spans="2:15" ht="12" customHeight="1">
      <c r="B16" s="13" t="s">
        <v>1937</v>
      </c>
      <c r="C16" s="14">
        <v>3242</v>
      </c>
      <c r="D16" s="10">
        <v>3242</v>
      </c>
      <c r="E16" s="13" t="s">
        <v>536</v>
      </c>
      <c r="F16" s="10">
        <v>3242</v>
      </c>
      <c r="G16" s="13" t="s">
        <v>536</v>
      </c>
      <c r="H16" s="10">
        <v>3242</v>
      </c>
      <c r="I16" s="13" t="s">
        <v>534</v>
      </c>
      <c r="J16" s="10">
        <v>3242</v>
      </c>
      <c r="K16" s="13" t="s">
        <v>534</v>
      </c>
      <c r="L16" s="10">
        <v>2039</v>
      </c>
      <c r="M16" s="13">
        <v>1203</v>
      </c>
      <c r="N16" s="10">
        <v>3239</v>
      </c>
      <c r="O16" s="10">
        <v>3</v>
      </c>
    </row>
    <row r="17" spans="2:15" ht="12" customHeight="1">
      <c r="B17" s="13" t="s">
        <v>1938</v>
      </c>
      <c r="C17" s="14">
        <v>2327</v>
      </c>
      <c r="D17" s="10">
        <v>2327</v>
      </c>
      <c r="E17" s="13" t="s">
        <v>536</v>
      </c>
      <c r="F17" s="10">
        <v>2327</v>
      </c>
      <c r="G17" s="13" t="s">
        <v>536</v>
      </c>
      <c r="H17" s="10">
        <v>2327</v>
      </c>
      <c r="I17" s="13" t="s">
        <v>534</v>
      </c>
      <c r="J17" s="10">
        <v>2327</v>
      </c>
      <c r="K17" s="13" t="s">
        <v>534</v>
      </c>
      <c r="L17" s="10">
        <v>148</v>
      </c>
      <c r="M17" s="13">
        <v>2179</v>
      </c>
      <c r="N17" s="10">
        <v>2324</v>
      </c>
      <c r="O17" s="10">
        <v>3</v>
      </c>
    </row>
    <row r="18" spans="1:15" ht="18" customHeight="1">
      <c r="A18" s="10" t="s">
        <v>822</v>
      </c>
      <c r="B18" s="13" t="s">
        <v>1935</v>
      </c>
      <c r="C18" s="14">
        <v>5693</v>
      </c>
      <c r="D18" s="10">
        <v>5693</v>
      </c>
      <c r="E18" s="13" t="s">
        <v>536</v>
      </c>
      <c r="F18" s="10">
        <v>5693</v>
      </c>
      <c r="G18" s="13" t="s">
        <v>536</v>
      </c>
      <c r="H18" s="10">
        <v>5693</v>
      </c>
      <c r="I18" s="13" t="s">
        <v>534</v>
      </c>
      <c r="J18" s="10">
        <v>5691</v>
      </c>
      <c r="K18" s="13">
        <v>2</v>
      </c>
      <c r="L18" s="10">
        <v>2971</v>
      </c>
      <c r="M18" s="13">
        <v>2722</v>
      </c>
      <c r="N18" s="10">
        <v>690</v>
      </c>
      <c r="O18" s="10">
        <v>5003</v>
      </c>
    </row>
    <row r="19" spans="2:15" ht="12" customHeight="1">
      <c r="B19" s="13" t="s">
        <v>1937</v>
      </c>
      <c r="C19" s="14">
        <v>3159</v>
      </c>
      <c r="D19" s="10">
        <v>3159</v>
      </c>
      <c r="E19" s="13" t="s">
        <v>536</v>
      </c>
      <c r="F19" s="10">
        <v>3159</v>
      </c>
      <c r="G19" s="13" t="s">
        <v>536</v>
      </c>
      <c r="H19" s="10">
        <v>3159</v>
      </c>
      <c r="I19" s="13" t="s">
        <v>534</v>
      </c>
      <c r="J19" s="10">
        <v>3158</v>
      </c>
      <c r="K19" s="13">
        <v>1</v>
      </c>
      <c r="L19" s="10">
        <v>2154</v>
      </c>
      <c r="M19" s="13">
        <v>1005</v>
      </c>
      <c r="N19" s="10">
        <v>666</v>
      </c>
      <c r="O19" s="10">
        <v>2493</v>
      </c>
    </row>
    <row r="20" spans="2:15" ht="12" customHeight="1">
      <c r="B20" s="13" t="s">
        <v>1938</v>
      </c>
      <c r="C20" s="14">
        <v>2534</v>
      </c>
      <c r="D20" s="10">
        <v>2534</v>
      </c>
      <c r="E20" s="13" t="s">
        <v>536</v>
      </c>
      <c r="F20" s="10">
        <v>2534</v>
      </c>
      <c r="G20" s="13" t="s">
        <v>536</v>
      </c>
      <c r="H20" s="10">
        <v>2534</v>
      </c>
      <c r="I20" s="13" t="s">
        <v>534</v>
      </c>
      <c r="J20" s="10">
        <v>2533</v>
      </c>
      <c r="K20" s="13">
        <v>1</v>
      </c>
      <c r="L20" s="10">
        <v>817</v>
      </c>
      <c r="M20" s="13">
        <v>1717</v>
      </c>
      <c r="N20" s="10">
        <v>24</v>
      </c>
      <c r="O20" s="10">
        <v>2510</v>
      </c>
    </row>
    <row r="21" spans="1:15" ht="18" customHeight="1">
      <c r="A21" s="10" t="s">
        <v>823</v>
      </c>
      <c r="B21" s="13" t="s">
        <v>1935</v>
      </c>
      <c r="C21" s="14">
        <v>3232</v>
      </c>
      <c r="D21" s="10">
        <v>3232</v>
      </c>
      <c r="E21" s="13" t="s">
        <v>536</v>
      </c>
      <c r="F21" s="10">
        <v>3232</v>
      </c>
      <c r="G21" s="13" t="s">
        <v>536</v>
      </c>
      <c r="H21" s="10">
        <v>3232</v>
      </c>
      <c r="I21" s="13" t="s">
        <v>534</v>
      </c>
      <c r="J21" s="10">
        <v>3211</v>
      </c>
      <c r="K21" s="13">
        <v>21</v>
      </c>
      <c r="L21" s="10">
        <v>2066</v>
      </c>
      <c r="M21" s="13">
        <v>1166</v>
      </c>
      <c r="N21" s="10">
        <v>943</v>
      </c>
      <c r="O21" s="10">
        <v>2289</v>
      </c>
    </row>
    <row r="22" spans="2:15" ht="12" customHeight="1">
      <c r="B22" s="13" t="s">
        <v>1937</v>
      </c>
      <c r="C22" s="14">
        <v>2245</v>
      </c>
      <c r="D22" s="10">
        <v>2245</v>
      </c>
      <c r="E22" s="13" t="s">
        <v>536</v>
      </c>
      <c r="F22" s="10">
        <v>2245</v>
      </c>
      <c r="G22" s="13" t="s">
        <v>536</v>
      </c>
      <c r="H22" s="10">
        <v>2245</v>
      </c>
      <c r="I22" s="13" t="s">
        <v>534</v>
      </c>
      <c r="J22" s="10">
        <v>2235</v>
      </c>
      <c r="K22" s="13">
        <v>10</v>
      </c>
      <c r="L22" s="10">
        <v>1732</v>
      </c>
      <c r="M22" s="13">
        <v>513</v>
      </c>
      <c r="N22" s="10">
        <v>867</v>
      </c>
      <c r="O22" s="10">
        <v>1378</v>
      </c>
    </row>
    <row r="23" spans="2:15" ht="12" customHeight="1">
      <c r="B23" s="13" t="s">
        <v>1938</v>
      </c>
      <c r="C23" s="14">
        <v>987</v>
      </c>
      <c r="D23" s="10">
        <v>987</v>
      </c>
      <c r="E23" s="13" t="s">
        <v>536</v>
      </c>
      <c r="F23" s="10">
        <v>987</v>
      </c>
      <c r="G23" s="13" t="s">
        <v>536</v>
      </c>
      <c r="H23" s="10">
        <v>987</v>
      </c>
      <c r="I23" s="13" t="s">
        <v>534</v>
      </c>
      <c r="J23" s="10">
        <v>976</v>
      </c>
      <c r="K23" s="13">
        <v>11</v>
      </c>
      <c r="L23" s="10">
        <v>334</v>
      </c>
      <c r="M23" s="13">
        <v>653</v>
      </c>
      <c r="N23" s="10">
        <v>76</v>
      </c>
      <c r="O23" s="10">
        <v>911</v>
      </c>
    </row>
    <row r="24" spans="1:15" ht="18" customHeight="1">
      <c r="A24" s="10" t="s">
        <v>824</v>
      </c>
      <c r="B24" s="13" t="s">
        <v>1935</v>
      </c>
      <c r="C24" s="14">
        <v>5886</v>
      </c>
      <c r="D24" s="10">
        <v>5886</v>
      </c>
      <c r="E24" s="13" t="s">
        <v>536</v>
      </c>
      <c r="F24" s="10">
        <v>5886</v>
      </c>
      <c r="G24" s="13" t="s">
        <v>536</v>
      </c>
      <c r="H24" s="10">
        <v>5886</v>
      </c>
      <c r="I24" s="13" t="s">
        <v>534</v>
      </c>
      <c r="J24" s="10">
        <v>5823</v>
      </c>
      <c r="K24" s="13">
        <v>63</v>
      </c>
      <c r="L24" s="10">
        <v>1406</v>
      </c>
      <c r="M24" s="13">
        <v>4480</v>
      </c>
      <c r="N24" s="10">
        <v>5765</v>
      </c>
      <c r="O24" s="10">
        <v>121</v>
      </c>
    </row>
    <row r="25" spans="2:15" ht="12" customHeight="1">
      <c r="B25" s="13" t="s">
        <v>1937</v>
      </c>
      <c r="C25" s="14">
        <v>3364</v>
      </c>
      <c r="D25" s="10">
        <v>3364</v>
      </c>
      <c r="E25" s="13" t="s">
        <v>536</v>
      </c>
      <c r="F25" s="10">
        <v>3364</v>
      </c>
      <c r="G25" s="13" t="s">
        <v>536</v>
      </c>
      <c r="H25" s="10">
        <v>3364</v>
      </c>
      <c r="I25" s="13" t="s">
        <v>534</v>
      </c>
      <c r="J25" s="10">
        <v>3355</v>
      </c>
      <c r="K25" s="13">
        <v>9</v>
      </c>
      <c r="L25" s="10">
        <v>1274</v>
      </c>
      <c r="M25" s="13">
        <v>2090</v>
      </c>
      <c r="N25" s="10">
        <v>3339</v>
      </c>
      <c r="O25" s="10">
        <v>25</v>
      </c>
    </row>
    <row r="26" spans="2:15" ht="12" customHeight="1">
      <c r="B26" s="13" t="s">
        <v>1938</v>
      </c>
      <c r="C26" s="14">
        <v>2522</v>
      </c>
      <c r="D26" s="10">
        <v>2522</v>
      </c>
      <c r="E26" s="13" t="s">
        <v>536</v>
      </c>
      <c r="F26" s="10">
        <v>2522</v>
      </c>
      <c r="G26" s="13" t="s">
        <v>536</v>
      </c>
      <c r="H26" s="10">
        <v>2522</v>
      </c>
      <c r="I26" s="13" t="s">
        <v>534</v>
      </c>
      <c r="J26" s="10">
        <v>2468</v>
      </c>
      <c r="K26" s="13">
        <v>54</v>
      </c>
      <c r="L26" s="10">
        <v>132</v>
      </c>
      <c r="M26" s="13">
        <v>2390</v>
      </c>
      <c r="N26" s="10">
        <v>2426</v>
      </c>
      <c r="O26" s="10">
        <v>96</v>
      </c>
    </row>
    <row r="27" spans="1:15" ht="18" customHeight="1">
      <c r="A27" s="10" t="s">
        <v>825</v>
      </c>
      <c r="B27" s="13" t="s">
        <v>1935</v>
      </c>
      <c r="C27" s="14">
        <v>12390</v>
      </c>
      <c r="D27" s="10">
        <v>12390</v>
      </c>
      <c r="E27" s="13" t="s">
        <v>536</v>
      </c>
      <c r="F27" s="10">
        <v>12390</v>
      </c>
      <c r="G27" s="13" t="s">
        <v>536</v>
      </c>
      <c r="H27" s="10">
        <v>12390</v>
      </c>
      <c r="I27" s="13" t="s">
        <v>534</v>
      </c>
      <c r="J27" s="10">
        <v>11640</v>
      </c>
      <c r="K27" s="13">
        <v>750</v>
      </c>
      <c r="L27" s="10">
        <v>5794</v>
      </c>
      <c r="M27" s="13">
        <v>6596</v>
      </c>
      <c r="N27" s="10">
        <v>2825</v>
      </c>
      <c r="O27" s="10">
        <v>9565</v>
      </c>
    </row>
    <row r="28" spans="2:15" ht="12" customHeight="1">
      <c r="B28" s="13" t="s">
        <v>1937</v>
      </c>
      <c r="C28" s="14">
        <v>7253</v>
      </c>
      <c r="D28" s="10">
        <v>7253</v>
      </c>
      <c r="E28" s="13" t="s">
        <v>536</v>
      </c>
      <c r="F28" s="10">
        <v>7253</v>
      </c>
      <c r="G28" s="13" t="s">
        <v>536</v>
      </c>
      <c r="H28" s="10">
        <v>7253</v>
      </c>
      <c r="I28" s="13" t="s">
        <v>534</v>
      </c>
      <c r="J28" s="10">
        <v>7072</v>
      </c>
      <c r="K28" s="13">
        <v>181</v>
      </c>
      <c r="L28" s="10">
        <v>3450</v>
      </c>
      <c r="M28" s="13">
        <v>3803</v>
      </c>
      <c r="N28" s="10">
        <v>2410</v>
      </c>
      <c r="O28" s="10">
        <v>4843</v>
      </c>
    </row>
    <row r="29" spans="2:15" ht="12" customHeight="1">
      <c r="B29" s="13" t="s">
        <v>1938</v>
      </c>
      <c r="C29" s="14">
        <v>5137</v>
      </c>
      <c r="D29" s="10">
        <v>5137</v>
      </c>
      <c r="E29" s="13" t="s">
        <v>536</v>
      </c>
      <c r="F29" s="10">
        <v>5137</v>
      </c>
      <c r="G29" s="13" t="s">
        <v>536</v>
      </c>
      <c r="H29" s="10">
        <v>5137</v>
      </c>
      <c r="I29" s="13" t="s">
        <v>534</v>
      </c>
      <c r="J29" s="10">
        <v>4568</v>
      </c>
      <c r="K29" s="13">
        <v>569</v>
      </c>
      <c r="L29" s="10">
        <v>2344</v>
      </c>
      <c r="M29" s="13">
        <v>2793</v>
      </c>
      <c r="N29" s="10">
        <v>415</v>
      </c>
      <c r="O29" s="10">
        <v>4722</v>
      </c>
    </row>
    <row r="30" spans="1:15" ht="18" customHeight="1">
      <c r="A30" s="10" t="s">
        <v>826</v>
      </c>
      <c r="B30" s="13" t="s">
        <v>1935</v>
      </c>
      <c r="C30" s="14">
        <v>30252</v>
      </c>
      <c r="D30" s="10">
        <v>30251</v>
      </c>
      <c r="E30" s="13">
        <v>1</v>
      </c>
      <c r="F30" s="10">
        <v>30250</v>
      </c>
      <c r="G30" s="13">
        <v>2</v>
      </c>
      <c r="H30" s="10">
        <v>30250</v>
      </c>
      <c r="I30" s="13">
        <v>2</v>
      </c>
      <c r="J30" s="10">
        <v>29767</v>
      </c>
      <c r="K30" s="13">
        <v>485</v>
      </c>
      <c r="L30" s="10">
        <v>12922</v>
      </c>
      <c r="M30" s="13">
        <v>17330</v>
      </c>
      <c r="N30" s="10">
        <v>19564</v>
      </c>
      <c r="O30" s="10">
        <v>10688</v>
      </c>
    </row>
    <row r="31" spans="2:15" ht="12" customHeight="1">
      <c r="B31" s="13" t="s">
        <v>1937</v>
      </c>
      <c r="C31" s="14">
        <v>22933</v>
      </c>
      <c r="D31" s="10">
        <v>22933</v>
      </c>
      <c r="E31" s="13" t="s">
        <v>536</v>
      </c>
      <c r="F31" s="10">
        <v>22933</v>
      </c>
      <c r="G31" s="13" t="s">
        <v>536</v>
      </c>
      <c r="H31" s="10">
        <v>22933</v>
      </c>
      <c r="I31" s="13" t="s">
        <v>534</v>
      </c>
      <c r="J31" s="10">
        <v>22608</v>
      </c>
      <c r="K31" s="13">
        <v>325</v>
      </c>
      <c r="L31" s="10">
        <v>11134</v>
      </c>
      <c r="M31" s="13">
        <v>11799</v>
      </c>
      <c r="N31" s="10">
        <v>17763</v>
      </c>
      <c r="O31" s="10">
        <v>5170</v>
      </c>
    </row>
    <row r="32" spans="2:15" ht="12" customHeight="1">
      <c r="B32" s="13" t="s">
        <v>1938</v>
      </c>
      <c r="C32" s="14">
        <v>7319</v>
      </c>
      <c r="D32" s="10">
        <v>7318</v>
      </c>
      <c r="E32" s="13">
        <v>1</v>
      </c>
      <c r="F32" s="10">
        <v>7317</v>
      </c>
      <c r="G32" s="13">
        <v>2</v>
      </c>
      <c r="H32" s="10">
        <v>7317</v>
      </c>
      <c r="I32" s="13">
        <v>2</v>
      </c>
      <c r="J32" s="10">
        <v>7159</v>
      </c>
      <c r="K32" s="13">
        <v>160</v>
      </c>
      <c r="L32" s="10">
        <v>1788</v>
      </c>
      <c r="M32" s="13">
        <v>5531</v>
      </c>
      <c r="N32" s="10">
        <v>1801</v>
      </c>
      <c r="O32" s="10">
        <v>5518</v>
      </c>
    </row>
    <row r="33" spans="1:15" ht="18" customHeight="1">
      <c r="A33" s="10" t="s">
        <v>827</v>
      </c>
      <c r="B33" s="13" t="s">
        <v>1935</v>
      </c>
      <c r="C33" s="14">
        <v>1352</v>
      </c>
      <c r="D33" s="10">
        <v>1352</v>
      </c>
      <c r="E33" s="13" t="s">
        <v>536</v>
      </c>
      <c r="F33" s="10">
        <v>1352</v>
      </c>
      <c r="G33" s="13" t="s">
        <v>536</v>
      </c>
      <c r="H33" s="10">
        <v>1352</v>
      </c>
      <c r="I33" s="13" t="s">
        <v>534</v>
      </c>
      <c r="J33" s="10">
        <v>1350</v>
      </c>
      <c r="K33" s="13">
        <v>2</v>
      </c>
      <c r="L33" s="10">
        <v>399</v>
      </c>
      <c r="M33" s="13">
        <v>953</v>
      </c>
      <c r="N33" s="10">
        <v>222</v>
      </c>
      <c r="O33" s="10">
        <v>1130</v>
      </c>
    </row>
    <row r="34" spans="2:15" ht="12" customHeight="1">
      <c r="B34" s="13" t="s">
        <v>1937</v>
      </c>
      <c r="C34" s="14">
        <v>632</v>
      </c>
      <c r="D34" s="10">
        <v>632</v>
      </c>
      <c r="E34" s="13" t="s">
        <v>536</v>
      </c>
      <c r="F34" s="10">
        <v>632</v>
      </c>
      <c r="G34" s="13" t="s">
        <v>536</v>
      </c>
      <c r="H34" s="10">
        <v>632</v>
      </c>
      <c r="I34" s="13" t="s">
        <v>534</v>
      </c>
      <c r="J34" s="10">
        <v>630</v>
      </c>
      <c r="K34" s="13">
        <v>2</v>
      </c>
      <c r="L34" s="10">
        <v>360</v>
      </c>
      <c r="M34" s="13">
        <v>272</v>
      </c>
      <c r="N34" s="10">
        <v>114</v>
      </c>
      <c r="O34" s="10">
        <v>518</v>
      </c>
    </row>
    <row r="35" spans="2:15" ht="12" customHeight="1">
      <c r="B35" s="13" t="s">
        <v>1938</v>
      </c>
      <c r="C35" s="14">
        <v>720</v>
      </c>
      <c r="D35" s="10">
        <v>720</v>
      </c>
      <c r="E35" s="13" t="s">
        <v>536</v>
      </c>
      <c r="F35" s="10">
        <v>720</v>
      </c>
      <c r="G35" s="13" t="s">
        <v>536</v>
      </c>
      <c r="H35" s="10">
        <v>720</v>
      </c>
      <c r="I35" s="13" t="s">
        <v>534</v>
      </c>
      <c r="J35" s="10">
        <v>720</v>
      </c>
      <c r="K35" s="13" t="s">
        <v>534</v>
      </c>
      <c r="L35" s="10">
        <v>39</v>
      </c>
      <c r="M35" s="13">
        <v>681</v>
      </c>
      <c r="N35" s="10">
        <v>108</v>
      </c>
      <c r="O35" s="10">
        <v>612</v>
      </c>
    </row>
    <row r="36" spans="1:15" ht="18" customHeight="1">
      <c r="A36" s="10" t="s">
        <v>828</v>
      </c>
      <c r="B36" s="13" t="s">
        <v>1935</v>
      </c>
      <c r="C36" s="14">
        <v>5335</v>
      </c>
      <c r="D36" s="10">
        <v>5335</v>
      </c>
      <c r="E36" s="13" t="s">
        <v>536</v>
      </c>
      <c r="F36" s="10">
        <v>5335</v>
      </c>
      <c r="G36" s="13" t="s">
        <v>536</v>
      </c>
      <c r="H36" s="10">
        <v>5335</v>
      </c>
      <c r="I36" s="13" t="s">
        <v>534</v>
      </c>
      <c r="J36" s="10">
        <v>5316</v>
      </c>
      <c r="K36" s="13">
        <v>19</v>
      </c>
      <c r="L36" s="10">
        <v>4094</v>
      </c>
      <c r="M36" s="13">
        <v>1241</v>
      </c>
      <c r="N36" s="10">
        <v>39</v>
      </c>
      <c r="O36" s="10">
        <v>5296</v>
      </c>
    </row>
    <row r="37" spans="2:15" ht="12" customHeight="1">
      <c r="B37" s="13" t="s">
        <v>1937</v>
      </c>
      <c r="C37" s="14">
        <v>2177</v>
      </c>
      <c r="D37" s="10">
        <v>2177</v>
      </c>
      <c r="E37" s="13" t="s">
        <v>536</v>
      </c>
      <c r="F37" s="10">
        <v>2177</v>
      </c>
      <c r="G37" s="13" t="s">
        <v>536</v>
      </c>
      <c r="H37" s="10">
        <v>2177</v>
      </c>
      <c r="I37" s="13" t="s">
        <v>534</v>
      </c>
      <c r="J37" s="10">
        <v>2177</v>
      </c>
      <c r="K37" s="13" t="s">
        <v>534</v>
      </c>
      <c r="L37" s="10">
        <v>2014</v>
      </c>
      <c r="M37" s="13">
        <v>163</v>
      </c>
      <c r="N37" s="10">
        <v>39</v>
      </c>
      <c r="O37" s="10">
        <v>2138</v>
      </c>
    </row>
    <row r="38" spans="2:15" ht="12" customHeight="1">
      <c r="B38" s="13" t="s">
        <v>1938</v>
      </c>
      <c r="C38" s="14">
        <v>3158</v>
      </c>
      <c r="D38" s="10">
        <v>3158</v>
      </c>
      <c r="E38" s="13" t="s">
        <v>536</v>
      </c>
      <c r="F38" s="10">
        <v>3158</v>
      </c>
      <c r="G38" s="13" t="s">
        <v>536</v>
      </c>
      <c r="H38" s="10">
        <v>3158</v>
      </c>
      <c r="I38" s="13" t="s">
        <v>534</v>
      </c>
      <c r="J38" s="10">
        <v>3139</v>
      </c>
      <c r="K38" s="13">
        <v>19</v>
      </c>
      <c r="L38" s="10">
        <v>2080</v>
      </c>
      <c r="M38" s="13">
        <v>1078</v>
      </c>
      <c r="N38" s="13" t="s">
        <v>534</v>
      </c>
      <c r="O38" s="10">
        <v>3158</v>
      </c>
    </row>
    <row r="39" spans="1:15" ht="18" customHeight="1">
      <c r="A39" s="10" t="s">
        <v>829</v>
      </c>
      <c r="B39" s="13" t="s">
        <v>1935</v>
      </c>
      <c r="C39" s="14">
        <v>3956</v>
      </c>
      <c r="D39" s="10">
        <v>3956</v>
      </c>
      <c r="E39" s="13" t="s">
        <v>536</v>
      </c>
      <c r="F39" s="10">
        <v>3956</v>
      </c>
      <c r="G39" s="13" t="s">
        <v>536</v>
      </c>
      <c r="H39" s="10">
        <v>3956</v>
      </c>
      <c r="I39" s="13" t="s">
        <v>534</v>
      </c>
      <c r="J39" s="10">
        <v>3941</v>
      </c>
      <c r="K39" s="13">
        <v>15</v>
      </c>
      <c r="L39" s="10">
        <v>1962</v>
      </c>
      <c r="M39" s="13">
        <v>1994</v>
      </c>
      <c r="N39" s="10">
        <v>3927</v>
      </c>
      <c r="O39" s="10">
        <v>29</v>
      </c>
    </row>
    <row r="40" spans="2:15" ht="12" customHeight="1">
      <c r="B40" s="13" t="s">
        <v>1937</v>
      </c>
      <c r="C40" s="14">
        <v>2877</v>
      </c>
      <c r="D40" s="10">
        <v>2877</v>
      </c>
      <c r="E40" s="13" t="s">
        <v>536</v>
      </c>
      <c r="F40" s="10">
        <v>2877</v>
      </c>
      <c r="G40" s="13" t="s">
        <v>536</v>
      </c>
      <c r="H40" s="10">
        <v>2877</v>
      </c>
      <c r="I40" s="13" t="s">
        <v>534</v>
      </c>
      <c r="J40" s="10">
        <v>2877</v>
      </c>
      <c r="K40" s="13" t="s">
        <v>534</v>
      </c>
      <c r="L40" s="10">
        <v>1852</v>
      </c>
      <c r="M40" s="13">
        <v>1025</v>
      </c>
      <c r="N40" s="10">
        <v>2874</v>
      </c>
      <c r="O40" s="10">
        <v>3</v>
      </c>
    </row>
    <row r="41" spans="2:15" ht="12" customHeight="1">
      <c r="B41" s="13" t="s">
        <v>1938</v>
      </c>
      <c r="C41" s="14">
        <v>1079</v>
      </c>
      <c r="D41" s="10">
        <v>1079</v>
      </c>
      <c r="E41" s="13" t="s">
        <v>536</v>
      </c>
      <c r="F41" s="10">
        <v>1079</v>
      </c>
      <c r="G41" s="13" t="s">
        <v>536</v>
      </c>
      <c r="H41" s="10">
        <v>1079</v>
      </c>
      <c r="I41" s="13" t="s">
        <v>534</v>
      </c>
      <c r="J41" s="10">
        <v>1064</v>
      </c>
      <c r="K41" s="13">
        <v>15</v>
      </c>
      <c r="L41" s="10">
        <v>110</v>
      </c>
      <c r="M41" s="13">
        <v>969</v>
      </c>
      <c r="N41" s="10">
        <v>1053</v>
      </c>
      <c r="O41" s="10">
        <v>26</v>
      </c>
    </row>
    <row r="42" spans="1:15" ht="18" customHeight="1">
      <c r="A42" s="10" t="s">
        <v>1821</v>
      </c>
      <c r="B42" s="13" t="s">
        <v>1935</v>
      </c>
      <c r="C42" s="14">
        <v>11670</v>
      </c>
      <c r="D42" s="10">
        <v>11670</v>
      </c>
      <c r="E42" s="13" t="s">
        <v>536</v>
      </c>
      <c r="F42" s="10">
        <v>11670</v>
      </c>
      <c r="G42" s="13" t="s">
        <v>536</v>
      </c>
      <c r="H42" s="10">
        <v>11669</v>
      </c>
      <c r="I42" s="13">
        <v>1</v>
      </c>
      <c r="J42" s="10">
        <v>11599</v>
      </c>
      <c r="K42" s="13">
        <v>71</v>
      </c>
      <c r="L42" s="10">
        <v>3680</v>
      </c>
      <c r="M42" s="13">
        <v>7990</v>
      </c>
      <c r="N42" s="10">
        <v>5376</v>
      </c>
      <c r="O42" s="10">
        <v>6294</v>
      </c>
    </row>
    <row r="43" spans="2:15" ht="12" customHeight="1">
      <c r="B43" s="13" t="s">
        <v>1937</v>
      </c>
      <c r="C43" s="14">
        <v>8581</v>
      </c>
      <c r="D43" s="10">
        <v>8581</v>
      </c>
      <c r="E43" s="13" t="s">
        <v>536</v>
      </c>
      <c r="F43" s="10">
        <v>8581</v>
      </c>
      <c r="G43" s="13" t="s">
        <v>536</v>
      </c>
      <c r="H43" s="10">
        <v>8581</v>
      </c>
      <c r="I43" s="13" t="s">
        <v>534</v>
      </c>
      <c r="J43" s="10">
        <v>8539</v>
      </c>
      <c r="K43" s="13">
        <v>42</v>
      </c>
      <c r="L43" s="10">
        <v>3065</v>
      </c>
      <c r="M43" s="13">
        <v>5516</v>
      </c>
      <c r="N43" s="10">
        <v>4210</v>
      </c>
      <c r="O43" s="10">
        <v>4371</v>
      </c>
    </row>
    <row r="44" spans="2:15" ht="12" customHeight="1">
      <c r="B44" s="13" t="s">
        <v>1938</v>
      </c>
      <c r="C44" s="14">
        <v>3089</v>
      </c>
      <c r="D44" s="10">
        <v>3089</v>
      </c>
      <c r="E44" s="13" t="s">
        <v>536</v>
      </c>
      <c r="F44" s="10">
        <v>3089</v>
      </c>
      <c r="G44" s="13" t="s">
        <v>536</v>
      </c>
      <c r="H44" s="10">
        <v>3088</v>
      </c>
      <c r="I44" s="13">
        <v>1</v>
      </c>
      <c r="J44" s="10">
        <v>3060</v>
      </c>
      <c r="K44" s="13">
        <v>29</v>
      </c>
      <c r="L44" s="10">
        <v>615</v>
      </c>
      <c r="M44" s="13">
        <v>2474</v>
      </c>
      <c r="N44" s="10">
        <v>1166</v>
      </c>
      <c r="O44" s="10">
        <v>1923</v>
      </c>
    </row>
    <row r="45" spans="1:15" ht="18" customHeight="1">
      <c r="A45" s="10" t="s">
        <v>1822</v>
      </c>
      <c r="B45" s="13" t="s">
        <v>1935</v>
      </c>
      <c r="C45" s="14">
        <v>10457</v>
      </c>
      <c r="D45" s="10">
        <v>10457</v>
      </c>
      <c r="E45" s="13" t="s">
        <v>536</v>
      </c>
      <c r="F45" s="10">
        <v>10457</v>
      </c>
      <c r="G45" s="13" t="s">
        <v>536</v>
      </c>
      <c r="H45" s="10">
        <v>10457</v>
      </c>
      <c r="I45" s="13" t="s">
        <v>534</v>
      </c>
      <c r="J45" s="10">
        <v>10259</v>
      </c>
      <c r="K45" s="13">
        <v>198</v>
      </c>
      <c r="L45" s="10">
        <v>4329</v>
      </c>
      <c r="M45" s="13">
        <v>6128</v>
      </c>
      <c r="N45" s="10">
        <v>1017</v>
      </c>
      <c r="O45" s="10">
        <v>9440</v>
      </c>
    </row>
    <row r="46" spans="2:15" ht="12" customHeight="1">
      <c r="B46" s="13" t="s">
        <v>1937</v>
      </c>
      <c r="C46" s="14">
        <v>6661</v>
      </c>
      <c r="D46" s="10">
        <v>6661</v>
      </c>
      <c r="E46" s="13" t="s">
        <v>536</v>
      </c>
      <c r="F46" s="10">
        <v>6661</v>
      </c>
      <c r="G46" s="13" t="s">
        <v>536</v>
      </c>
      <c r="H46" s="10">
        <v>6661</v>
      </c>
      <c r="I46" s="13" t="s">
        <v>534</v>
      </c>
      <c r="J46" s="10">
        <v>6572</v>
      </c>
      <c r="K46" s="13">
        <v>89</v>
      </c>
      <c r="L46" s="10">
        <v>3556</v>
      </c>
      <c r="M46" s="13">
        <v>3105</v>
      </c>
      <c r="N46" s="10">
        <v>953</v>
      </c>
      <c r="O46" s="10">
        <v>5708</v>
      </c>
    </row>
    <row r="47" spans="2:15" ht="12" customHeight="1">
      <c r="B47" s="13" t="s">
        <v>1938</v>
      </c>
      <c r="C47" s="14">
        <v>3796</v>
      </c>
      <c r="D47" s="10">
        <v>3796</v>
      </c>
      <c r="E47" s="13" t="s">
        <v>536</v>
      </c>
      <c r="F47" s="10">
        <v>3796</v>
      </c>
      <c r="G47" s="13" t="s">
        <v>536</v>
      </c>
      <c r="H47" s="10">
        <v>3796</v>
      </c>
      <c r="I47" s="13" t="s">
        <v>534</v>
      </c>
      <c r="J47" s="10">
        <v>3687</v>
      </c>
      <c r="K47" s="13">
        <v>109</v>
      </c>
      <c r="L47" s="10">
        <v>773</v>
      </c>
      <c r="M47" s="13">
        <v>3023</v>
      </c>
      <c r="N47" s="10">
        <v>64</v>
      </c>
      <c r="O47" s="10">
        <v>3732</v>
      </c>
    </row>
    <row r="48" spans="1:15" ht="18" customHeight="1">
      <c r="A48" s="10" t="s">
        <v>1823</v>
      </c>
      <c r="B48" s="13" t="s">
        <v>1935</v>
      </c>
      <c r="C48" s="14">
        <v>2279</v>
      </c>
      <c r="D48" s="10">
        <v>2278</v>
      </c>
      <c r="E48" s="13">
        <v>1</v>
      </c>
      <c r="F48" s="10">
        <v>2278</v>
      </c>
      <c r="G48" s="13">
        <v>1</v>
      </c>
      <c r="H48" s="10">
        <v>2278</v>
      </c>
      <c r="I48" s="13">
        <v>1</v>
      </c>
      <c r="J48" s="10">
        <v>2258</v>
      </c>
      <c r="K48" s="13">
        <v>21</v>
      </c>
      <c r="L48" s="10">
        <v>792</v>
      </c>
      <c r="M48" s="13">
        <v>1487</v>
      </c>
      <c r="N48" s="10">
        <v>456</v>
      </c>
      <c r="O48" s="10">
        <v>1823</v>
      </c>
    </row>
    <row r="49" spans="2:15" ht="12" customHeight="1">
      <c r="B49" s="13" t="s">
        <v>1937</v>
      </c>
      <c r="C49" s="14">
        <v>1038</v>
      </c>
      <c r="D49" s="10">
        <v>1038</v>
      </c>
      <c r="E49" s="13" t="s">
        <v>536</v>
      </c>
      <c r="F49" s="10">
        <v>1038</v>
      </c>
      <c r="G49" s="13" t="s">
        <v>536</v>
      </c>
      <c r="H49" s="10">
        <v>1038</v>
      </c>
      <c r="I49" s="13" t="s">
        <v>534</v>
      </c>
      <c r="J49" s="10">
        <v>1033</v>
      </c>
      <c r="K49" s="13">
        <v>5</v>
      </c>
      <c r="L49" s="10">
        <v>694</v>
      </c>
      <c r="M49" s="13">
        <v>344</v>
      </c>
      <c r="N49" s="10">
        <v>449</v>
      </c>
      <c r="O49" s="10">
        <v>589</v>
      </c>
    </row>
    <row r="50" spans="2:15" ht="12" customHeight="1">
      <c r="B50" s="13" t="s">
        <v>1938</v>
      </c>
      <c r="C50" s="14">
        <v>1241</v>
      </c>
      <c r="D50" s="10">
        <v>1240</v>
      </c>
      <c r="E50" s="13">
        <v>1</v>
      </c>
      <c r="F50" s="10">
        <v>1240</v>
      </c>
      <c r="G50" s="13">
        <v>1</v>
      </c>
      <c r="H50" s="10">
        <v>1240</v>
      </c>
      <c r="I50" s="13">
        <v>1</v>
      </c>
      <c r="J50" s="10">
        <v>1225</v>
      </c>
      <c r="K50" s="13">
        <v>16</v>
      </c>
      <c r="L50" s="10">
        <v>98</v>
      </c>
      <c r="M50" s="13">
        <v>1143</v>
      </c>
      <c r="N50" s="10">
        <v>7</v>
      </c>
      <c r="O50" s="10">
        <v>1234</v>
      </c>
    </row>
    <row r="51" spans="1:15" ht="18" customHeight="1">
      <c r="A51" s="10" t="s">
        <v>1824</v>
      </c>
      <c r="B51" s="13" t="s">
        <v>1935</v>
      </c>
      <c r="C51" s="14">
        <v>5833</v>
      </c>
      <c r="D51" s="10">
        <v>5833</v>
      </c>
      <c r="E51" s="13" t="s">
        <v>536</v>
      </c>
      <c r="F51" s="10">
        <v>5833</v>
      </c>
      <c r="G51" s="13" t="s">
        <v>536</v>
      </c>
      <c r="H51" s="10">
        <v>5833</v>
      </c>
      <c r="I51" s="13" t="s">
        <v>534</v>
      </c>
      <c r="J51" s="10">
        <v>5833</v>
      </c>
      <c r="K51" s="13" t="s">
        <v>534</v>
      </c>
      <c r="L51" s="10">
        <v>1761</v>
      </c>
      <c r="M51" s="13">
        <v>4072</v>
      </c>
      <c r="N51" s="10">
        <v>2565</v>
      </c>
      <c r="O51" s="10">
        <v>3268</v>
      </c>
    </row>
    <row r="52" spans="2:15" ht="12" customHeight="1">
      <c r="B52" s="13" t="s">
        <v>1937</v>
      </c>
      <c r="C52" s="14">
        <v>4477</v>
      </c>
      <c r="D52" s="10">
        <v>4477</v>
      </c>
      <c r="E52" s="13" t="s">
        <v>536</v>
      </c>
      <c r="F52" s="10">
        <v>4477</v>
      </c>
      <c r="G52" s="13" t="s">
        <v>536</v>
      </c>
      <c r="H52" s="10">
        <v>4477</v>
      </c>
      <c r="I52" s="13" t="s">
        <v>534</v>
      </c>
      <c r="J52" s="10">
        <v>4477</v>
      </c>
      <c r="K52" s="13" t="s">
        <v>534</v>
      </c>
      <c r="L52" s="10">
        <v>1587</v>
      </c>
      <c r="M52" s="13">
        <v>2890</v>
      </c>
      <c r="N52" s="10">
        <v>2472</v>
      </c>
      <c r="O52" s="10">
        <v>2005</v>
      </c>
    </row>
    <row r="53" spans="2:15" ht="12" customHeight="1">
      <c r="B53" s="13" t="s">
        <v>1938</v>
      </c>
      <c r="C53" s="14">
        <v>1356</v>
      </c>
      <c r="D53" s="10">
        <v>1356</v>
      </c>
      <c r="E53" s="13" t="s">
        <v>536</v>
      </c>
      <c r="F53" s="10">
        <v>1356</v>
      </c>
      <c r="G53" s="13" t="s">
        <v>536</v>
      </c>
      <c r="H53" s="10">
        <v>1356</v>
      </c>
      <c r="I53" s="13" t="s">
        <v>534</v>
      </c>
      <c r="J53" s="10">
        <v>1356</v>
      </c>
      <c r="K53" s="13" t="s">
        <v>534</v>
      </c>
      <c r="L53" s="10">
        <v>174</v>
      </c>
      <c r="M53" s="13">
        <v>1182</v>
      </c>
      <c r="N53" s="10">
        <v>93</v>
      </c>
      <c r="O53" s="10">
        <v>1263</v>
      </c>
    </row>
    <row r="54" spans="1:15" ht="18" customHeight="1">
      <c r="A54" s="10" t="s">
        <v>1825</v>
      </c>
      <c r="B54" s="13" t="s">
        <v>1935</v>
      </c>
      <c r="C54" s="14">
        <v>14226</v>
      </c>
      <c r="D54" s="10">
        <v>14226</v>
      </c>
      <c r="E54" s="13" t="s">
        <v>536</v>
      </c>
      <c r="F54" s="10">
        <v>14226</v>
      </c>
      <c r="G54" s="13" t="s">
        <v>536</v>
      </c>
      <c r="H54" s="10">
        <v>14226</v>
      </c>
      <c r="I54" s="13" t="s">
        <v>534</v>
      </c>
      <c r="J54" s="10">
        <v>12677</v>
      </c>
      <c r="K54" s="13">
        <v>1549</v>
      </c>
      <c r="L54" s="10">
        <v>6967</v>
      </c>
      <c r="M54" s="13">
        <v>7259</v>
      </c>
      <c r="N54" s="10">
        <v>4614</v>
      </c>
      <c r="O54" s="10">
        <v>9612</v>
      </c>
    </row>
    <row r="55" spans="2:15" ht="12" customHeight="1">
      <c r="B55" s="13" t="s">
        <v>1937</v>
      </c>
      <c r="C55" s="14">
        <v>8384</v>
      </c>
      <c r="D55" s="10">
        <v>8384</v>
      </c>
      <c r="E55" s="13" t="s">
        <v>536</v>
      </c>
      <c r="F55" s="10">
        <v>8384</v>
      </c>
      <c r="G55" s="13" t="s">
        <v>536</v>
      </c>
      <c r="H55" s="10">
        <v>8384</v>
      </c>
      <c r="I55" s="13" t="s">
        <v>534</v>
      </c>
      <c r="J55" s="10">
        <v>7943</v>
      </c>
      <c r="K55" s="13">
        <v>441</v>
      </c>
      <c r="L55" s="10">
        <v>5810</v>
      </c>
      <c r="M55" s="13">
        <v>2574</v>
      </c>
      <c r="N55" s="10">
        <v>3983</v>
      </c>
      <c r="O55" s="10">
        <v>4401</v>
      </c>
    </row>
    <row r="56" spans="2:15" ht="12" customHeight="1">
      <c r="B56" s="13" t="s">
        <v>1938</v>
      </c>
      <c r="C56" s="14">
        <v>5842</v>
      </c>
      <c r="D56" s="10">
        <v>5842</v>
      </c>
      <c r="E56" s="13" t="s">
        <v>536</v>
      </c>
      <c r="F56" s="10">
        <v>5842</v>
      </c>
      <c r="G56" s="13" t="s">
        <v>536</v>
      </c>
      <c r="H56" s="10">
        <v>5842</v>
      </c>
      <c r="I56" s="13" t="s">
        <v>534</v>
      </c>
      <c r="J56" s="10">
        <v>4734</v>
      </c>
      <c r="K56" s="13">
        <v>1108</v>
      </c>
      <c r="L56" s="10">
        <v>1157</v>
      </c>
      <c r="M56" s="13">
        <v>4685</v>
      </c>
      <c r="N56" s="10">
        <v>631</v>
      </c>
      <c r="O56" s="10">
        <v>5211</v>
      </c>
    </row>
    <row r="57" spans="1:15" ht="18" customHeight="1">
      <c r="A57" s="10" t="s">
        <v>1826</v>
      </c>
      <c r="B57" s="13" t="s">
        <v>1935</v>
      </c>
      <c r="C57" s="14">
        <v>6495</v>
      </c>
      <c r="D57" s="10">
        <v>6494</v>
      </c>
      <c r="E57" s="13">
        <v>1</v>
      </c>
      <c r="F57" s="10">
        <v>6494</v>
      </c>
      <c r="G57" s="13">
        <v>1</v>
      </c>
      <c r="H57" s="10">
        <v>6494</v>
      </c>
      <c r="I57" s="13">
        <v>1</v>
      </c>
      <c r="J57" s="10">
        <v>6369</v>
      </c>
      <c r="K57" s="13">
        <v>126</v>
      </c>
      <c r="L57" s="10">
        <v>4606</v>
      </c>
      <c r="M57" s="13">
        <v>1889</v>
      </c>
      <c r="N57" s="10">
        <v>1716</v>
      </c>
      <c r="O57" s="10">
        <v>4779</v>
      </c>
    </row>
    <row r="58" spans="2:15" ht="12" customHeight="1">
      <c r="B58" s="13" t="s">
        <v>1937</v>
      </c>
      <c r="C58" s="14">
        <v>4648</v>
      </c>
      <c r="D58" s="10">
        <v>4648</v>
      </c>
      <c r="E58" s="13" t="s">
        <v>536</v>
      </c>
      <c r="F58" s="10">
        <v>4648</v>
      </c>
      <c r="G58" s="13" t="s">
        <v>536</v>
      </c>
      <c r="H58" s="10">
        <v>4648</v>
      </c>
      <c r="I58" s="13" t="s">
        <v>534</v>
      </c>
      <c r="J58" s="10">
        <v>4588</v>
      </c>
      <c r="K58" s="13">
        <v>60</v>
      </c>
      <c r="L58" s="10">
        <v>3480</v>
      </c>
      <c r="M58" s="13">
        <v>1168</v>
      </c>
      <c r="N58" s="10">
        <v>1422</v>
      </c>
      <c r="O58" s="10">
        <v>3226</v>
      </c>
    </row>
    <row r="59" spans="2:15" ht="12" customHeight="1">
      <c r="B59" s="13" t="s">
        <v>1938</v>
      </c>
      <c r="C59" s="14">
        <v>1847</v>
      </c>
      <c r="D59" s="10">
        <v>1846</v>
      </c>
      <c r="E59" s="13">
        <v>1</v>
      </c>
      <c r="F59" s="10">
        <v>1846</v>
      </c>
      <c r="G59" s="13">
        <v>1</v>
      </c>
      <c r="H59" s="10">
        <v>1846</v>
      </c>
      <c r="I59" s="13">
        <v>1</v>
      </c>
      <c r="J59" s="10">
        <v>1781</v>
      </c>
      <c r="K59" s="13">
        <v>66</v>
      </c>
      <c r="L59" s="10">
        <v>1126</v>
      </c>
      <c r="M59" s="13">
        <v>721</v>
      </c>
      <c r="N59" s="10">
        <v>294</v>
      </c>
      <c r="O59" s="10">
        <v>1553</v>
      </c>
    </row>
    <row r="60" ht="12.75">
      <c r="M60" s="13"/>
    </row>
  </sheetData>
  <mergeCells count="19">
    <mergeCell ref="H7:I8"/>
    <mergeCell ref="F7:G8"/>
    <mergeCell ref="D7:E8"/>
    <mergeCell ref="O4:O6"/>
    <mergeCell ref="N7:O8"/>
    <mergeCell ref="L7:M8"/>
    <mergeCell ref="J7:K8"/>
    <mergeCell ref="K4:K6"/>
    <mergeCell ref="L4:L6"/>
    <mergeCell ref="M4:M6"/>
    <mergeCell ref="N4:N6"/>
    <mergeCell ref="G4:G6"/>
    <mergeCell ref="H4:H6"/>
    <mergeCell ref="I4:I6"/>
    <mergeCell ref="J4:J6"/>
    <mergeCell ref="C4:C8"/>
    <mergeCell ref="D4:D6"/>
    <mergeCell ref="E4:E6"/>
    <mergeCell ref="F4:F6"/>
  </mergeCells>
  <printOptions/>
  <pageMargins left="0.7874015748031497" right="0.7874015748031497" top="0.7874015748031497" bottom="0.984251968503937" header="0" footer="0"/>
  <pageSetup horizontalDpi="300" verticalDpi="300" orientation="portrait" paperSize="9" scale="85" r:id="rId1"/>
</worksheet>
</file>

<file path=xl/worksheets/sheet64.xml><?xml version="1.0" encoding="utf-8"?>
<worksheet xmlns="http://schemas.openxmlformats.org/spreadsheetml/2006/main" xmlns:r="http://schemas.openxmlformats.org/officeDocument/2006/relationships">
  <dimension ref="A2:H35"/>
  <sheetViews>
    <sheetView workbookViewId="0" topLeftCell="A31">
      <selection activeCell="A17" sqref="A17:H35"/>
    </sheetView>
  </sheetViews>
  <sheetFormatPr defaultColWidth="9.140625" defaultRowHeight="12.75"/>
  <cols>
    <col min="1" max="1" width="19.57421875" style="141" customWidth="1"/>
    <col min="2" max="2" width="10.00390625" style="141" customWidth="1"/>
    <col min="3" max="3" width="9.28125" style="141" customWidth="1"/>
    <col min="4" max="4" width="8.7109375" style="141" customWidth="1"/>
    <col min="5" max="5" width="11.7109375" style="141" customWidth="1"/>
    <col min="6" max="6" width="7.421875" style="141" customWidth="1"/>
    <col min="7" max="7" width="13.28125" style="141" customWidth="1"/>
    <col min="8" max="9" width="12.8515625" style="141" customWidth="1"/>
    <col min="10" max="12" width="9.140625" style="141" customWidth="1"/>
    <col min="13" max="13" width="12.00390625" style="141" customWidth="1"/>
    <col min="14" max="16384" width="9.140625" style="141" customWidth="1"/>
  </cols>
  <sheetData>
    <row r="1" ht="12" customHeight="1"/>
    <row r="2" spans="1:8" ht="15.75">
      <c r="A2" s="614" t="s">
        <v>1007</v>
      </c>
      <c r="B2" s="614"/>
      <c r="C2" s="614"/>
      <c r="D2" s="614"/>
      <c r="E2" s="614"/>
      <c r="F2" s="614"/>
      <c r="G2" s="614"/>
      <c r="H2" s="614"/>
    </row>
    <row r="3" spans="1:8" ht="15.75">
      <c r="A3" s="614" t="s">
        <v>385</v>
      </c>
      <c r="B3" s="614"/>
      <c r="C3" s="614"/>
      <c r="D3" s="614"/>
      <c r="E3" s="614"/>
      <c r="F3" s="614"/>
      <c r="G3" s="614"/>
      <c r="H3" s="285"/>
    </row>
    <row r="4" spans="1:8" ht="15.75">
      <c r="A4" s="615" t="s">
        <v>1008</v>
      </c>
      <c r="B4" s="615"/>
      <c r="C4" s="615"/>
      <c r="D4" s="615"/>
      <c r="E4" s="615"/>
      <c r="F4" s="615"/>
      <c r="G4" s="615"/>
      <c r="H4" s="615"/>
    </row>
    <row r="5" spans="1:8" ht="14.25" customHeight="1">
      <c r="A5" s="616" t="s">
        <v>386</v>
      </c>
      <c r="B5" s="616"/>
      <c r="C5" s="616"/>
      <c r="D5" s="616"/>
      <c r="E5" s="616"/>
      <c r="F5" s="616"/>
      <c r="G5" s="616"/>
      <c r="H5" s="616"/>
    </row>
    <row r="6" spans="1:8" ht="23.25" customHeight="1">
      <c r="A6" s="610" t="s">
        <v>1009</v>
      </c>
      <c r="B6" s="611"/>
      <c r="C6" s="611"/>
      <c r="D6" s="611"/>
      <c r="E6" s="611"/>
      <c r="F6" s="611"/>
      <c r="G6" s="611"/>
      <c r="H6" s="611"/>
    </row>
    <row r="7" spans="1:8" ht="15.75" customHeight="1">
      <c r="A7" s="287" t="s">
        <v>1010</v>
      </c>
      <c r="B7" s="286"/>
      <c r="C7" s="286"/>
      <c r="D7" s="286"/>
      <c r="E7" s="286"/>
      <c r="F7" s="286"/>
      <c r="G7" s="286"/>
      <c r="H7" s="286"/>
    </row>
    <row r="8" spans="1:8" ht="12.75" customHeight="1">
      <c r="A8" s="612" t="s">
        <v>387</v>
      </c>
      <c r="B8" s="613"/>
      <c r="C8" s="613"/>
      <c r="D8" s="613"/>
      <c r="E8" s="613"/>
      <c r="F8" s="613"/>
      <c r="G8" s="613"/>
      <c r="H8" s="613"/>
    </row>
    <row r="9" spans="1:8" ht="17.25" customHeight="1">
      <c r="A9" s="137" t="s">
        <v>388</v>
      </c>
      <c r="B9" s="288"/>
      <c r="C9" s="288"/>
      <c r="D9" s="288"/>
      <c r="E9" s="288"/>
      <c r="F9" s="288"/>
      <c r="G9" s="288"/>
      <c r="H9" s="104"/>
    </row>
    <row r="10" spans="1:8" ht="20.25" customHeight="1">
      <c r="A10" s="599" t="s">
        <v>1991</v>
      </c>
      <c r="B10" s="601" t="s">
        <v>358</v>
      </c>
      <c r="C10" s="554"/>
      <c r="D10" s="554"/>
      <c r="E10" s="602"/>
      <c r="F10" s="605" t="s">
        <v>359</v>
      </c>
      <c r="G10" s="585"/>
      <c r="H10" s="415" t="s">
        <v>360</v>
      </c>
    </row>
    <row r="11" spans="1:8" ht="12.75" customHeight="1">
      <c r="A11" s="536"/>
      <c r="B11" s="550"/>
      <c r="C11" s="555"/>
      <c r="D11" s="555"/>
      <c r="E11" s="603"/>
      <c r="F11" s="543"/>
      <c r="G11" s="536"/>
      <c r="H11" s="543"/>
    </row>
    <row r="12" spans="1:8" ht="14.25" customHeight="1">
      <c r="A12" s="536"/>
      <c r="B12" s="550"/>
      <c r="C12" s="555"/>
      <c r="D12" s="555"/>
      <c r="E12" s="603"/>
      <c r="F12" s="543"/>
      <c r="G12" s="536"/>
      <c r="H12" s="543"/>
    </row>
    <row r="13" spans="1:8" ht="34.5" customHeight="1">
      <c r="A13" s="536"/>
      <c r="B13" s="550"/>
      <c r="C13" s="555"/>
      <c r="D13" s="555"/>
      <c r="E13" s="603"/>
      <c r="F13" s="543"/>
      <c r="G13" s="536"/>
      <c r="H13" s="543"/>
    </row>
    <row r="14" spans="1:8" ht="42" customHeight="1">
      <c r="A14" s="536"/>
      <c r="B14" s="552"/>
      <c r="C14" s="553"/>
      <c r="D14" s="553"/>
      <c r="E14" s="604"/>
      <c r="F14" s="544"/>
      <c r="G14" s="537"/>
      <c r="H14" s="544"/>
    </row>
    <row r="15" spans="1:8" ht="19.5" customHeight="1">
      <c r="A15" s="536"/>
      <c r="B15" s="606" t="s">
        <v>361</v>
      </c>
      <c r="C15" s="606" t="s">
        <v>362</v>
      </c>
      <c r="D15" s="608" t="s">
        <v>363</v>
      </c>
      <c r="E15" s="609"/>
      <c r="F15" s="609"/>
      <c r="G15" s="609"/>
      <c r="H15" s="609"/>
    </row>
    <row r="16" spans="1:8" ht="70.5" customHeight="1" thickBot="1">
      <c r="A16" s="600"/>
      <c r="B16" s="607"/>
      <c r="C16" s="607"/>
      <c r="D16" s="283" t="s">
        <v>364</v>
      </c>
      <c r="E16" s="283" t="s">
        <v>365</v>
      </c>
      <c r="F16" s="283" t="s">
        <v>364</v>
      </c>
      <c r="G16" s="283" t="s">
        <v>366</v>
      </c>
      <c r="H16" s="284" t="s">
        <v>1006</v>
      </c>
    </row>
    <row r="17" spans="1:8" ht="24.75" customHeight="1">
      <c r="A17" s="597" t="s">
        <v>1011</v>
      </c>
      <c r="B17" s="598"/>
      <c r="C17" s="598"/>
      <c r="D17" s="598"/>
      <c r="E17" s="598"/>
      <c r="F17" s="598"/>
      <c r="G17" s="598"/>
      <c r="H17" s="598"/>
    </row>
    <row r="18" spans="1:8" ht="19.5" customHeight="1">
      <c r="A18" s="289" t="s">
        <v>389</v>
      </c>
      <c r="B18" s="290">
        <v>96507</v>
      </c>
      <c r="C18" s="290">
        <v>107989</v>
      </c>
      <c r="D18" s="290">
        <v>236731</v>
      </c>
      <c r="E18" s="290">
        <v>25101762</v>
      </c>
      <c r="F18" s="290">
        <v>10873</v>
      </c>
      <c r="G18" s="290">
        <v>922633</v>
      </c>
      <c r="H18" s="291">
        <v>1783</v>
      </c>
    </row>
    <row r="19" spans="1:8" ht="12.75" customHeight="1">
      <c r="A19" s="292" t="s">
        <v>2225</v>
      </c>
      <c r="B19" s="290"/>
      <c r="C19" s="293"/>
      <c r="D19" s="290"/>
      <c r="E19" s="290"/>
      <c r="F19" s="290"/>
      <c r="G19" s="293"/>
      <c r="H19" s="291"/>
    </row>
    <row r="20" spans="1:8" ht="24" customHeight="1">
      <c r="A20" s="294" t="s">
        <v>390</v>
      </c>
      <c r="B20" s="295">
        <v>7054</v>
      </c>
      <c r="C20" s="296">
        <v>8314</v>
      </c>
      <c r="D20" s="297">
        <v>21591</v>
      </c>
      <c r="E20" s="297">
        <v>2056471</v>
      </c>
      <c r="F20" s="297">
        <v>1275</v>
      </c>
      <c r="G20" s="296">
        <v>106784</v>
      </c>
      <c r="H20" s="298">
        <v>898</v>
      </c>
    </row>
    <row r="21" spans="1:8" ht="24" customHeight="1">
      <c r="A21" s="294" t="s">
        <v>391</v>
      </c>
      <c r="B21" s="295">
        <v>5424</v>
      </c>
      <c r="C21" s="296">
        <v>5588</v>
      </c>
      <c r="D21" s="297">
        <v>11829</v>
      </c>
      <c r="E21" s="297">
        <v>1097828</v>
      </c>
      <c r="F21" s="297">
        <v>465</v>
      </c>
      <c r="G21" s="296">
        <v>36374</v>
      </c>
      <c r="H21" s="298">
        <v>10</v>
      </c>
    </row>
    <row r="22" spans="1:8" ht="24" customHeight="1">
      <c r="A22" s="294" t="s">
        <v>392</v>
      </c>
      <c r="B22" s="299">
        <v>4774</v>
      </c>
      <c r="C22" s="300">
        <v>4892</v>
      </c>
      <c r="D22" s="301">
        <v>8518</v>
      </c>
      <c r="E22" s="297">
        <v>917342</v>
      </c>
      <c r="F22" s="297">
        <v>544</v>
      </c>
      <c r="G22" s="296">
        <v>48230</v>
      </c>
      <c r="H22" s="298">
        <v>4</v>
      </c>
    </row>
    <row r="23" spans="1:8" ht="24" customHeight="1">
      <c r="A23" s="294" t="s">
        <v>393</v>
      </c>
      <c r="B23" s="295">
        <v>2356</v>
      </c>
      <c r="C23" s="296">
        <v>2616</v>
      </c>
      <c r="D23" s="297">
        <v>4857</v>
      </c>
      <c r="E23" s="297">
        <v>487025</v>
      </c>
      <c r="F23" s="297">
        <v>590</v>
      </c>
      <c r="G23" s="296">
        <v>45824</v>
      </c>
      <c r="H23" s="298">
        <v>9</v>
      </c>
    </row>
    <row r="24" spans="1:8" ht="24" customHeight="1">
      <c r="A24" s="294" t="s">
        <v>394</v>
      </c>
      <c r="B24" s="295">
        <v>5731</v>
      </c>
      <c r="C24" s="296">
        <v>5959</v>
      </c>
      <c r="D24" s="297">
        <v>10834</v>
      </c>
      <c r="E24" s="297">
        <v>1208567</v>
      </c>
      <c r="F24" s="297">
        <v>734</v>
      </c>
      <c r="G24" s="296">
        <v>78009</v>
      </c>
      <c r="H24" s="298">
        <v>8</v>
      </c>
    </row>
    <row r="25" spans="1:8" ht="24" customHeight="1">
      <c r="A25" s="294" t="s">
        <v>395</v>
      </c>
      <c r="B25" s="295">
        <v>9855</v>
      </c>
      <c r="C25" s="296">
        <v>11510</v>
      </c>
      <c r="D25" s="297">
        <v>23661</v>
      </c>
      <c r="E25" s="297">
        <v>2849435</v>
      </c>
      <c r="F25" s="297">
        <v>1133</v>
      </c>
      <c r="G25" s="296">
        <v>85199</v>
      </c>
      <c r="H25" s="298">
        <v>33</v>
      </c>
    </row>
    <row r="26" spans="1:8" ht="24" customHeight="1">
      <c r="A26" s="294" t="s">
        <v>98</v>
      </c>
      <c r="B26" s="295">
        <v>17692</v>
      </c>
      <c r="C26" s="296">
        <v>20435</v>
      </c>
      <c r="D26" s="297">
        <v>60230</v>
      </c>
      <c r="E26" s="297">
        <v>6314979</v>
      </c>
      <c r="F26" s="297">
        <v>1401</v>
      </c>
      <c r="G26" s="296">
        <v>120162</v>
      </c>
      <c r="H26" s="298">
        <v>8</v>
      </c>
    </row>
    <row r="27" spans="1:8" ht="24" customHeight="1">
      <c r="A27" s="294" t="s">
        <v>47</v>
      </c>
      <c r="B27" s="299">
        <v>1562</v>
      </c>
      <c r="C27" s="300">
        <v>1680</v>
      </c>
      <c r="D27" s="301">
        <v>3075</v>
      </c>
      <c r="E27" s="297">
        <v>329492</v>
      </c>
      <c r="F27" s="297">
        <v>261</v>
      </c>
      <c r="G27" s="296">
        <v>22686</v>
      </c>
      <c r="H27" s="298">
        <v>22</v>
      </c>
    </row>
    <row r="28" spans="1:8" ht="24" customHeight="1">
      <c r="A28" s="294" t="s">
        <v>396</v>
      </c>
      <c r="B28" s="295">
        <v>5093</v>
      </c>
      <c r="C28" s="296">
        <v>5272</v>
      </c>
      <c r="D28" s="297">
        <v>7363</v>
      </c>
      <c r="E28" s="297">
        <v>850867</v>
      </c>
      <c r="F28" s="297">
        <v>328</v>
      </c>
      <c r="G28" s="296">
        <v>29023</v>
      </c>
      <c r="H28" s="298">
        <v>34</v>
      </c>
    </row>
    <row r="29" spans="1:8" ht="24" customHeight="1">
      <c r="A29" s="294" t="s">
        <v>65</v>
      </c>
      <c r="B29" s="295">
        <v>2310</v>
      </c>
      <c r="C29" s="296">
        <v>2645</v>
      </c>
      <c r="D29" s="297">
        <v>5204</v>
      </c>
      <c r="E29" s="297">
        <v>560644</v>
      </c>
      <c r="F29" s="297">
        <v>82</v>
      </c>
      <c r="G29" s="296">
        <v>10935</v>
      </c>
      <c r="H29" s="298">
        <v>38</v>
      </c>
    </row>
    <row r="30" spans="1:8" ht="24" customHeight="1">
      <c r="A30" s="294" t="s">
        <v>397</v>
      </c>
      <c r="B30" s="295">
        <v>6935</v>
      </c>
      <c r="C30" s="296">
        <v>7533</v>
      </c>
      <c r="D30" s="297">
        <v>21787</v>
      </c>
      <c r="E30" s="297">
        <v>2082157</v>
      </c>
      <c r="F30" s="297">
        <v>474</v>
      </c>
      <c r="G30" s="296">
        <v>41680</v>
      </c>
      <c r="H30" s="298">
        <v>103</v>
      </c>
    </row>
    <row r="31" spans="1:8" ht="24" customHeight="1">
      <c r="A31" s="294" t="s">
        <v>398</v>
      </c>
      <c r="B31" s="295">
        <v>8372</v>
      </c>
      <c r="C31" s="296">
        <v>10006</v>
      </c>
      <c r="D31" s="297">
        <v>14810</v>
      </c>
      <c r="E31" s="297">
        <v>1848157</v>
      </c>
      <c r="F31" s="297">
        <v>1295</v>
      </c>
      <c r="G31" s="296">
        <v>105869</v>
      </c>
      <c r="H31" s="298">
        <v>123</v>
      </c>
    </row>
    <row r="32" spans="1:8" ht="24" customHeight="1">
      <c r="A32" s="294" t="s">
        <v>919</v>
      </c>
      <c r="B32" s="295">
        <v>2468</v>
      </c>
      <c r="C32" s="296">
        <v>2515</v>
      </c>
      <c r="D32" s="297">
        <v>2981</v>
      </c>
      <c r="E32" s="297">
        <v>387302</v>
      </c>
      <c r="F32" s="297">
        <v>225</v>
      </c>
      <c r="G32" s="296">
        <v>18595</v>
      </c>
      <c r="H32" s="298">
        <v>3</v>
      </c>
    </row>
    <row r="33" spans="1:8" ht="24" customHeight="1">
      <c r="A33" s="294" t="s">
        <v>920</v>
      </c>
      <c r="B33" s="295">
        <v>3214</v>
      </c>
      <c r="C33" s="296">
        <v>3365</v>
      </c>
      <c r="D33" s="297">
        <v>8524</v>
      </c>
      <c r="E33" s="297">
        <v>794913</v>
      </c>
      <c r="F33" s="297">
        <v>421</v>
      </c>
      <c r="G33" s="296">
        <v>38665</v>
      </c>
      <c r="H33" s="298">
        <v>61</v>
      </c>
    </row>
    <row r="34" spans="1:8" ht="24" customHeight="1">
      <c r="A34" s="294" t="s">
        <v>921</v>
      </c>
      <c r="B34" s="295">
        <v>10279</v>
      </c>
      <c r="C34" s="296">
        <v>11432</v>
      </c>
      <c r="D34" s="297">
        <v>19814</v>
      </c>
      <c r="E34" s="297">
        <v>2208235</v>
      </c>
      <c r="F34" s="297">
        <v>954</v>
      </c>
      <c r="G34" s="296">
        <v>82000</v>
      </c>
      <c r="H34" s="298">
        <v>352</v>
      </c>
    </row>
    <row r="35" spans="1:8" ht="24" customHeight="1">
      <c r="A35" s="302" t="s">
        <v>922</v>
      </c>
      <c r="B35" s="295">
        <v>3388</v>
      </c>
      <c r="C35" s="296">
        <v>4227</v>
      </c>
      <c r="D35" s="297">
        <v>11653</v>
      </c>
      <c r="E35" s="297">
        <v>1108348</v>
      </c>
      <c r="F35" s="297">
        <v>691</v>
      </c>
      <c r="G35" s="296">
        <v>52598</v>
      </c>
      <c r="H35" s="298">
        <v>77</v>
      </c>
    </row>
    <row r="36" ht="12.75" customHeight="1"/>
    <row r="37" ht="12.75" customHeight="1"/>
    <row r="38" ht="12.75" customHeight="1"/>
    <row r="39" ht="12.75" customHeight="1"/>
    <row r="40" ht="12.75" customHeight="1"/>
    <row r="41" ht="12.75" customHeight="1"/>
    <row r="42" ht="12.75" customHeight="1"/>
    <row r="43" ht="10.5" customHeight="1"/>
    <row r="44" ht="10.5" customHeight="1"/>
    <row r="45" ht="10.5" customHeight="1"/>
    <row r="46" ht="10.5" customHeight="1"/>
    <row r="47" ht="10.5" customHeight="1"/>
    <row r="48" ht="10.5" customHeight="1"/>
    <row r="49" ht="10.5" customHeight="1"/>
    <row r="50" ht="10.5" customHeight="1"/>
    <row r="51" ht="10.5" customHeight="1"/>
    <row r="52" ht="10.5" customHeight="1"/>
    <row r="53" ht="10.5" customHeight="1"/>
  </sheetData>
  <mergeCells count="14">
    <mergeCell ref="A6:H6"/>
    <mergeCell ref="A8:H8"/>
    <mergeCell ref="A2:H2"/>
    <mergeCell ref="A3:G3"/>
    <mergeCell ref="A4:H4"/>
    <mergeCell ref="A5:H5"/>
    <mergeCell ref="A17:H17"/>
    <mergeCell ref="A10:A16"/>
    <mergeCell ref="B10:E14"/>
    <mergeCell ref="F10:G14"/>
    <mergeCell ref="H10:H14"/>
    <mergeCell ref="B15:B16"/>
    <mergeCell ref="C15:C16"/>
    <mergeCell ref="D15:H15"/>
  </mergeCells>
  <printOptions/>
  <pageMargins left="0.7874015748031497" right="0.984251968503937" top="0.7874015748031497" bottom="0.7874015748031497" header="0" footer="0"/>
  <pageSetup horizontalDpi="120" verticalDpi="120" orientation="portrait" paperSize="9" scale="95" r:id="rId1"/>
</worksheet>
</file>

<file path=xl/worksheets/sheet65.xml><?xml version="1.0" encoding="utf-8"?>
<worksheet xmlns="http://schemas.openxmlformats.org/spreadsheetml/2006/main" xmlns:r="http://schemas.openxmlformats.org/officeDocument/2006/relationships">
  <dimension ref="A3:H32"/>
  <sheetViews>
    <sheetView workbookViewId="0" topLeftCell="A25">
      <selection activeCell="C17" sqref="C17"/>
    </sheetView>
  </sheetViews>
  <sheetFormatPr defaultColWidth="9.140625" defaultRowHeight="12.75"/>
  <cols>
    <col min="1" max="1" width="18.7109375" style="10" customWidth="1"/>
    <col min="2" max="2" width="9.57421875" style="10" customWidth="1"/>
    <col min="3" max="3" width="10.7109375" style="10" customWidth="1"/>
    <col min="4" max="4" width="8.7109375" style="10" customWidth="1"/>
    <col min="5" max="5" width="12.140625" style="10" customWidth="1"/>
    <col min="6" max="6" width="7.421875" style="10" customWidth="1"/>
    <col min="7" max="7" width="12.57421875" style="10" customWidth="1"/>
    <col min="8" max="8" width="13.00390625" style="10" customWidth="1"/>
    <col min="9" max="16384" width="9.140625" style="10" customWidth="1"/>
  </cols>
  <sheetData>
    <row r="2" ht="9.75" customHeight="1"/>
    <row r="3" spans="1:8" ht="13.5" customHeight="1">
      <c r="A3" s="617" t="s">
        <v>416</v>
      </c>
      <c r="B3" s="611"/>
      <c r="C3" s="611"/>
      <c r="D3" s="611"/>
      <c r="E3" s="611"/>
      <c r="F3" s="611"/>
      <c r="G3" s="611"/>
      <c r="H3" s="611"/>
    </row>
    <row r="4" spans="1:8" ht="14.25" customHeight="1">
      <c r="A4" s="618" t="s">
        <v>1012</v>
      </c>
      <c r="B4" s="618"/>
      <c r="C4" s="618"/>
      <c r="D4" s="286"/>
      <c r="E4" s="286"/>
      <c r="F4" s="286"/>
      <c r="G4" s="286"/>
      <c r="H4" s="286"/>
    </row>
    <row r="5" spans="1:8" ht="16.5" customHeight="1">
      <c r="A5" s="619" t="s">
        <v>387</v>
      </c>
      <c r="B5" s="620"/>
      <c r="C5" s="620"/>
      <c r="D5" s="620"/>
      <c r="E5" s="620"/>
      <c r="F5" s="620"/>
      <c r="G5" s="620"/>
      <c r="H5" s="620"/>
    </row>
    <row r="6" spans="1:8" ht="17.25" customHeight="1">
      <c r="A6" s="137" t="s">
        <v>1013</v>
      </c>
      <c r="B6" s="288"/>
      <c r="C6" s="288"/>
      <c r="D6" s="288"/>
      <c r="E6" s="288"/>
      <c r="F6" s="288"/>
      <c r="G6" s="288"/>
      <c r="H6" s="104"/>
    </row>
    <row r="7" spans="1:8" ht="20.25" customHeight="1">
      <c r="A7" s="599" t="s">
        <v>1991</v>
      </c>
      <c r="B7" s="601" t="s">
        <v>358</v>
      </c>
      <c r="C7" s="554"/>
      <c r="D7" s="554"/>
      <c r="E7" s="602"/>
      <c r="F7" s="605" t="s">
        <v>359</v>
      </c>
      <c r="G7" s="585"/>
      <c r="H7" s="415" t="s">
        <v>360</v>
      </c>
    </row>
    <row r="8" spans="1:8" ht="12.75" customHeight="1">
      <c r="A8" s="536"/>
      <c r="B8" s="550"/>
      <c r="C8" s="555"/>
      <c r="D8" s="555"/>
      <c r="E8" s="603"/>
      <c r="F8" s="543"/>
      <c r="G8" s="536"/>
      <c r="H8" s="543"/>
    </row>
    <row r="9" spans="1:8" ht="14.25" customHeight="1">
      <c r="A9" s="536"/>
      <c r="B9" s="550"/>
      <c r="C9" s="555"/>
      <c r="D9" s="555"/>
      <c r="E9" s="603"/>
      <c r="F9" s="543"/>
      <c r="G9" s="536"/>
      <c r="H9" s="543"/>
    </row>
    <row r="10" spans="1:8" ht="44.25" customHeight="1">
      <c r="A10" s="536"/>
      <c r="B10" s="550"/>
      <c r="C10" s="555"/>
      <c r="D10" s="555"/>
      <c r="E10" s="603"/>
      <c r="F10" s="543"/>
      <c r="G10" s="536"/>
      <c r="H10" s="543"/>
    </row>
    <row r="11" spans="1:8" ht="36" customHeight="1">
      <c r="A11" s="536"/>
      <c r="B11" s="552"/>
      <c r="C11" s="553"/>
      <c r="D11" s="553"/>
      <c r="E11" s="604"/>
      <c r="F11" s="544"/>
      <c r="G11" s="537"/>
      <c r="H11" s="544"/>
    </row>
    <row r="12" spans="1:8" ht="21" customHeight="1">
      <c r="A12" s="536"/>
      <c r="B12" s="606" t="s">
        <v>361</v>
      </c>
      <c r="C12" s="606" t="s">
        <v>362</v>
      </c>
      <c r="D12" s="608" t="s">
        <v>363</v>
      </c>
      <c r="E12" s="609"/>
      <c r="F12" s="609"/>
      <c r="G12" s="609"/>
      <c r="H12" s="609"/>
    </row>
    <row r="13" spans="1:8" ht="69" customHeight="1" thickBot="1">
      <c r="A13" s="600"/>
      <c r="B13" s="607"/>
      <c r="C13" s="607"/>
      <c r="D13" s="283" t="s">
        <v>364</v>
      </c>
      <c r="E13" s="283" t="s">
        <v>365</v>
      </c>
      <c r="F13" s="283" t="s">
        <v>364</v>
      </c>
      <c r="G13" s="283" t="s">
        <v>366</v>
      </c>
      <c r="H13" s="284" t="s">
        <v>1006</v>
      </c>
    </row>
    <row r="14" spans="1:8" ht="24.75" customHeight="1">
      <c r="A14" s="597" t="s">
        <v>1014</v>
      </c>
      <c r="B14" s="598"/>
      <c r="C14" s="598"/>
      <c r="D14" s="598"/>
      <c r="E14" s="598"/>
      <c r="F14" s="598"/>
      <c r="G14" s="598"/>
      <c r="H14" s="555"/>
    </row>
    <row r="15" spans="1:8" ht="21" customHeight="1">
      <c r="A15" s="303" t="s">
        <v>389</v>
      </c>
      <c r="B15" s="304">
        <v>92240</v>
      </c>
      <c r="C15" s="304">
        <v>96432</v>
      </c>
      <c r="D15" s="304">
        <v>107055</v>
      </c>
      <c r="E15" s="304">
        <v>15111402</v>
      </c>
      <c r="F15" s="304">
        <v>7321</v>
      </c>
      <c r="G15" s="304">
        <v>709944</v>
      </c>
      <c r="H15" s="305">
        <v>668</v>
      </c>
    </row>
    <row r="16" spans="1:8" ht="15" customHeight="1">
      <c r="A16" s="292" t="s">
        <v>2225</v>
      </c>
      <c r="B16" s="306"/>
      <c r="C16" s="307"/>
      <c r="D16" s="308"/>
      <c r="E16" s="308"/>
      <c r="F16" s="308"/>
      <c r="G16" s="308"/>
      <c r="H16" s="309"/>
    </row>
    <row r="17" spans="1:8" ht="25.5" customHeight="1">
      <c r="A17" s="294" t="s">
        <v>390</v>
      </c>
      <c r="B17" s="299">
        <v>6716</v>
      </c>
      <c r="C17" s="300">
        <v>6890</v>
      </c>
      <c r="D17" s="301">
        <v>7373</v>
      </c>
      <c r="E17" s="297">
        <v>1061560</v>
      </c>
      <c r="F17" s="297">
        <v>543</v>
      </c>
      <c r="G17" s="310">
        <v>51198</v>
      </c>
      <c r="H17" s="311">
        <v>24</v>
      </c>
    </row>
    <row r="18" spans="1:8" ht="25.5" customHeight="1">
      <c r="A18" s="294" t="s">
        <v>391</v>
      </c>
      <c r="B18" s="299">
        <v>5196</v>
      </c>
      <c r="C18" s="300">
        <v>5270</v>
      </c>
      <c r="D18" s="301">
        <v>5323</v>
      </c>
      <c r="E18" s="297">
        <v>731185</v>
      </c>
      <c r="F18" s="297">
        <v>407</v>
      </c>
      <c r="G18" s="310">
        <v>33559</v>
      </c>
      <c r="H18" s="311">
        <v>3</v>
      </c>
    </row>
    <row r="19" spans="1:8" ht="25.5" customHeight="1">
      <c r="A19" s="294" t="s">
        <v>923</v>
      </c>
      <c r="B19" s="299">
        <v>4664</v>
      </c>
      <c r="C19" s="300">
        <v>4685</v>
      </c>
      <c r="D19" s="301">
        <v>4744</v>
      </c>
      <c r="E19" s="297">
        <v>672074</v>
      </c>
      <c r="F19" s="297">
        <v>330</v>
      </c>
      <c r="G19" s="310">
        <v>37772</v>
      </c>
      <c r="H19" s="311">
        <v>4</v>
      </c>
    </row>
    <row r="20" spans="1:8" ht="25.5" customHeight="1">
      <c r="A20" s="294" t="s">
        <v>393</v>
      </c>
      <c r="B20" s="299">
        <v>2213</v>
      </c>
      <c r="C20" s="300">
        <v>2332</v>
      </c>
      <c r="D20" s="301">
        <v>2946</v>
      </c>
      <c r="E20" s="297">
        <v>362308</v>
      </c>
      <c r="F20" s="297">
        <v>213</v>
      </c>
      <c r="G20" s="310">
        <v>23237</v>
      </c>
      <c r="H20" s="311">
        <v>9</v>
      </c>
    </row>
    <row r="21" spans="1:8" ht="25.5" customHeight="1">
      <c r="A21" s="294" t="s">
        <v>394</v>
      </c>
      <c r="B21" s="299">
        <v>5645</v>
      </c>
      <c r="C21" s="300">
        <v>5771</v>
      </c>
      <c r="D21" s="301">
        <v>6570</v>
      </c>
      <c r="E21" s="297">
        <v>924567</v>
      </c>
      <c r="F21" s="297">
        <v>701</v>
      </c>
      <c r="G21" s="310">
        <v>76808</v>
      </c>
      <c r="H21" s="311">
        <v>8</v>
      </c>
    </row>
    <row r="22" spans="1:8" ht="25.5" customHeight="1">
      <c r="A22" s="294" t="s">
        <v>395</v>
      </c>
      <c r="B22" s="299">
        <v>9152</v>
      </c>
      <c r="C22" s="300">
        <v>10190</v>
      </c>
      <c r="D22" s="301">
        <v>10913</v>
      </c>
      <c r="E22" s="297">
        <v>1600528</v>
      </c>
      <c r="F22" s="297">
        <v>650</v>
      </c>
      <c r="G22" s="310">
        <v>58948</v>
      </c>
      <c r="H22" s="311">
        <v>22</v>
      </c>
    </row>
    <row r="23" spans="1:8" ht="25.5" customHeight="1">
      <c r="A23" s="294" t="s">
        <v>98</v>
      </c>
      <c r="B23" s="299">
        <v>16600</v>
      </c>
      <c r="C23" s="300">
        <v>17232</v>
      </c>
      <c r="D23" s="301">
        <v>18802</v>
      </c>
      <c r="E23" s="297">
        <v>2810771</v>
      </c>
      <c r="F23" s="297">
        <v>936</v>
      </c>
      <c r="G23" s="310">
        <v>99342</v>
      </c>
      <c r="H23" s="311">
        <v>6</v>
      </c>
    </row>
    <row r="24" spans="1:8" ht="25.5" customHeight="1">
      <c r="A24" s="294" t="s">
        <v>47</v>
      </c>
      <c r="B24" s="299">
        <v>1516</v>
      </c>
      <c r="C24" s="300">
        <v>1615</v>
      </c>
      <c r="D24" s="301">
        <v>1883</v>
      </c>
      <c r="E24" s="297">
        <v>258047</v>
      </c>
      <c r="F24" s="297">
        <v>122</v>
      </c>
      <c r="G24" s="310">
        <v>12429</v>
      </c>
      <c r="H24" s="311">
        <v>21</v>
      </c>
    </row>
    <row r="25" spans="1:8" ht="25.5" customHeight="1">
      <c r="A25" s="294" t="s">
        <v>396</v>
      </c>
      <c r="B25" s="299">
        <v>5057</v>
      </c>
      <c r="C25" s="300">
        <v>5202</v>
      </c>
      <c r="D25" s="301">
        <v>5850</v>
      </c>
      <c r="E25" s="297">
        <v>748156</v>
      </c>
      <c r="F25" s="297">
        <v>270</v>
      </c>
      <c r="G25" s="310">
        <v>25826</v>
      </c>
      <c r="H25" s="311">
        <v>26</v>
      </c>
    </row>
    <row r="26" spans="1:8" ht="25.5" customHeight="1">
      <c r="A26" s="294" t="s">
        <v>924</v>
      </c>
      <c r="B26" s="299">
        <v>2237</v>
      </c>
      <c r="C26" s="300">
        <v>2300</v>
      </c>
      <c r="D26" s="301">
        <v>2359</v>
      </c>
      <c r="E26" s="297">
        <v>376653</v>
      </c>
      <c r="F26" s="297">
        <v>73</v>
      </c>
      <c r="G26" s="310">
        <v>10393</v>
      </c>
      <c r="H26" s="311">
        <v>10</v>
      </c>
    </row>
    <row r="27" spans="1:8" ht="25.5" customHeight="1">
      <c r="A27" s="294" t="s">
        <v>397</v>
      </c>
      <c r="B27" s="299">
        <v>6682</v>
      </c>
      <c r="C27" s="300">
        <v>7037</v>
      </c>
      <c r="D27" s="301">
        <v>7634</v>
      </c>
      <c r="E27" s="297">
        <v>1088272</v>
      </c>
      <c r="F27" s="297">
        <v>415</v>
      </c>
      <c r="G27" s="310">
        <v>37020</v>
      </c>
      <c r="H27" s="311">
        <v>80</v>
      </c>
    </row>
    <row r="28" spans="1:8" ht="25.5" customHeight="1">
      <c r="A28" s="294" t="s">
        <v>398</v>
      </c>
      <c r="B28" s="299">
        <v>8159</v>
      </c>
      <c r="C28" s="300">
        <v>9004</v>
      </c>
      <c r="D28" s="301">
        <v>9179</v>
      </c>
      <c r="E28" s="297">
        <v>1383745</v>
      </c>
      <c r="F28" s="297">
        <v>1091</v>
      </c>
      <c r="G28" s="310">
        <v>95779</v>
      </c>
      <c r="H28" s="311">
        <v>22</v>
      </c>
    </row>
    <row r="29" spans="1:8" ht="25.5" customHeight="1">
      <c r="A29" s="294" t="s">
        <v>919</v>
      </c>
      <c r="B29" s="299">
        <v>2459</v>
      </c>
      <c r="C29" s="300">
        <v>2474</v>
      </c>
      <c r="D29" s="301">
        <v>2672</v>
      </c>
      <c r="E29" s="297">
        <v>365207</v>
      </c>
      <c r="F29" s="297">
        <v>167</v>
      </c>
      <c r="G29" s="310">
        <v>16458</v>
      </c>
      <c r="H29" s="311">
        <v>3</v>
      </c>
    </row>
    <row r="30" spans="1:8" ht="25.5" customHeight="1">
      <c r="A30" s="294" t="s">
        <v>920</v>
      </c>
      <c r="B30" s="299">
        <v>3074</v>
      </c>
      <c r="C30" s="300">
        <v>3115</v>
      </c>
      <c r="D30" s="301">
        <v>3335</v>
      </c>
      <c r="E30" s="297">
        <v>482754</v>
      </c>
      <c r="F30" s="297">
        <v>269</v>
      </c>
      <c r="G30" s="310">
        <v>30066</v>
      </c>
      <c r="H30" s="311">
        <v>55</v>
      </c>
    </row>
    <row r="31" spans="1:8" ht="25.5" customHeight="1">
      <c r="A31" s="294" t="s">
        <v>921</v>
      </c>
      <c r="B31" s="299">
        <v>9710</v>
      </c>
      <c r="C31" s="300">
        <v>9800</v>
      </c>
      <c r="D31" s="301">
        <v>12394</v>
      </c>
      <c r="E31" s="297">
        <v>1630235</v>
      </c>
      <c r="F31" s="297">
        <v>769</v>
      </c>
      <c r="G31" s="310">
        <v>67137</v>
      </c>
      <c r="H31" s="311">
        <v>302</v>
      </c>
    </row>
    <row r="32" spans="1:8" ht="25.5" customHeight="1">
      <c r="A32" s="302" t="s">
        <v>922</v>
      </c>
      <c r="B32" s="299">
        <v>3160</v>
      </c>
      <c r="C32" s="300">
        <v>3515</v>
      </c>
      <c r="D32" s="301">
        <v>5078</v>
      </c>
      <c r="E32" s="297">
        <v>615340</v>
      </c>
      <c r="F32" s="297">
        <v>365</v>
      </c>
      <c r="G32" s="310">
        <v>33972</v>
      </c>
      <c r="H32" s="311">
        <v>73</v>
      </c>
    </row>
    <row r="33" ht="12.75" customHeight="1"/>
    <row r="34" ht="12.75" customHeight="1"/>
    <row r="35" ht="12.75" customHeight="1"/>
    <row r="36" ht="12.75" customHeight="1"/>
    <row r="37" ht="12.75" customHeight="1"/>
    <row r="38" ht="12.75" customHeight="1"/>
    <row r="39" ht="12.75" customHeight="1"/>
    <row r="40" ht="10.5" customHeight="1"/>
    <row r="41" ht="10.5" customHeight="1"/>
    <row r="42" ht="10.5" customHeight="1"/>
    <row r="43" ht="10.5" customHeight="1"/>
    <row r="44" ht="10.5" customHeight="1"/>
    <row r="45" ht="10.5" customHeight="1"/>
    <row r="46" ht="10.5" customHeight="1"/>
    <row r="47" ht="10.5" customHeight="1"/>
    <row r="48" ht="10.5" customHeight="1"/>
    <row r="49" ht="10.5" customHeight="1"/>
    <row r="50" ht="10.5" customHeight="1"/>
  </sheetData>
  <mergeCells count="11">
    <mergeCell ref="A3:H3"/>
    <mergeCell ref="A4:C4"/>
    <mergeCell ref="A5:H5"/>
    <mergeCell ref="A14:H14"/>
    <mergeCell ref="H7:H11"/>
    <mergeCell ref="B12:B13"/>
    <mergeCell ref="C12:C13"/>
    <mergeCell ref="A7:A13"/>
    <mergeCell ref="F7:G11"/>
    <mergeCell ref="B7:E11"/>
    <mergeCell ref="D12:H12"/>
  </mergeCells>
  <printOptions/>
  <pageMargins left="0.984251968503937" right="0.7874015748031497" top="0.7874015748031497" bottom="0.7874015748031497" header="0" footer="0"/>
  <pageSetup horizontalDpi="120" verticalDpi="120" orientation="portrait" paperSize="9" scale="95" r:id="rId1"/>
</worksheet>
</file>

<file path=xl/worksheets/sheet66.xml><?xml version="1.0" encoding="utf-8"?>
<worksheet xmlns="http://schemas.openxmlformats.org/spreadsheetml/2006/main" xmlns:r="http://schemas.openxmlformats.org/officeDocument/2006/relationships">
  <dimension ref="A1:F44"/>
  <sheetViews>
    <sheetView workbookViewId="0" topLeftCell="A28">
      <selection activeCell="A12" sqref="A12"/>
    </sheetView>
  </sheetViews>
  <sheetFormatPr defaultColWidth="9.140625" defaultRowHeight="12.75"/>
  <cols>
    <col min="1" max="1" width="29.57421875" style="10" customWidth="1"/>
    <col min="2" max="2" width="2.421875" style="10" customWidth="1"/>
    <col min="3" max="3" width="12.140625" style="10" customWidth="1"/>
    <col min="4" max="4" width="15.57421875" style="10" customWidth="1"/>
    <col min="5" max="5" width="11.00390625" style="10" customWidth="1"/>
    <col min="6" max="6" width="18.8515625" style="10" customWidth="1"/>
    <col min="7" max="8" width="10.7109375" style="10" customWidth="1"/>
    <col min="9" max="16384" width="9.140625" style="10" customWidth="1"/>
  </cols>
  <sheetData>
    <row r="1" ht="13.5" customHeight="1">
      <c r="A1" s="90"/>
    </row>
    <row r="2" spans="1:6" ht="14.25" customHeight="1">
      <c r="A2" s="621" t="s">
        <v>1015</v>
      </c>
      <c r="B2" s="621"/>
      <c r="C2" s="621"/>
      <c r="D2" s="621"/>
      <c r="E2" s="621"/>
      <c r="F2" s="621"/>
    </row>
    <row r="3" spans="1:6" ht="15.75" customHeight="1">
      <c r="A3" s="622" t="s">
        <v>1016</v>
      </c>
      <c r="B3" s="623"/>
      <c r="C3" s="623"/>
      <c r="D3" s="623"/>
      <c r="E3" s="623"/>
      <c r="F3" s="623"/>
    </row>
    <row r="4" spans="1:6" ht="14.25" customHeight="1">
      <c r="A4" s="624" t="s">
        <v>1017</v>
      </c>
      <c r="B4" s="624"/>
      <c r="C4" s="624"/>
      <c r="D4" s="624"/>
      <c r="E4" s="624"/>
      <c r="F4" s="624"/>
    </row>
    <row r="5" spans="1:6" ht="17.25" customHeight="1">
      <c r="A5" s="625" t="s">
        <v>1018</v>
      </c>
      <c r="B5" s="599"/>
      <c r="C5" s="625" t="s">
        <v>1019</v>
      </c>
      <c r="D5" s="584"/>
      <c r="E5" s="585"/>
      <c r="F5" s="605" t="s">
        <v>1023</v>
      </c>
    </row>
    <row r="6" spans="1:6" ht="16.5" customHeight="1">
      <c r="A6" s="626"/>
      <c r="B6" s="627"/>
      <c r="C6" s="568"/>
      <c r="D6" s="568"/>
      <c r="E6" s="536"/>
      <c r="F6" s="628"/>
    </row>
    <row r="7" spans="1:6" ht="11.25" customHeight="1">
      <c r="A7" s="312" t="s">
        <v>2126</v>
      </c>
      <c r="B7" s="13"/>
      <c r="C7" s="586"/>
      <c r="D7" s="586"/>
      <c r="E7" s="537"/>
      <c r="F7" s="628"/>
    </row>
    <row r="8" spans="1:6" ht="12.75" customHeight="1">
      <c r="A8" s="313" t="s">
        <v>2127</v>
      </c>
      <c r="B8" s="13"/>
      <c r="C8" s="631" t="s">
        <v>1020</v>
      </c>
      <c r="D8" s="631" t="s">
        <v>1021</v>
      </c>
      <c r="E8" s="631" t="s">
        <v>1022</v>
      </c>
      <c r="F8" s="629"/>
    </row>
    <row r="9" spans="1:6" ht="12.75" customHeight="1">
      <c r="A9" s="312" t="s">
        <v>2128</v>
      </c>
      <c r="B9" s="13"/>
      <c r="C9" s="632"/>
      <c r="D9" s="632"/>
      <c r="E9" s="634"/>
      <c r="F9" s="629"/>
    </row>
    <row r="10" spans="1:6" ht="13.5" customHeight="1" thickBot="1">
      <c r="A10" s="314" t="s">
        <v>2129</v>
      </c>
      <c r="B10" s="19"/>
      <c r="C10" s="633"/>
      <c r="D10" s="633"/>
      <c r="E10" s="635"/>
      <c r="F10" s="630"/>
    </row>
    <row r="11" spans="1:6" s="325" customFormat="1" ht="30" customHeight="1">
      <c r="A11" s="325" t="s">
        <v>780</v>
      </c>
      <c r="B11" s="326" t="s">
        <v>1509</v>
      </c>
      <c r="C11" s="327">
        <v>92599</v>
      </c>
      <c r="D11" s="327">
        <v>100718</v>
      </c>
      <c r="E11" s="327">
        <v>100080</v>
      </c>
      <c r="F11" s="325">
        <v>14979186</v>
      </c>
    </row>
    <row r="12" spans="1:6" s="325" customFormat="1" ht="17.25" customHeight="1">
      <c r="A12" s="328" t="s">
        <v>2225</v>
      </c>
      <c r="B12" s="326" t="s">
        <v>1511</v>
      </c>
      <c r="C12" s="327">
        <v>90660</v>
      </c>
      <c r="D12" s="327">
        <v>94254</v>
      </c>
      <c r="E12" s="327">
        <v>93626</v>
      </c>
      <c r="F12" s="325">
        <v>13983772</v>
      </c>
    </row>
    <row r="13" spans="1:6" s="322" customFormat="1" ht="18" customHeight="1">
      <c r="A13" s="322" t="s">
        <v>781</v>
      </c>
      <c r="B13" s="323" t="s">
        <v>1509</v>
      </c>
      <c r="C13" s="324">
        <v>6756</v>
      </c>
      <c r="D13" s="324">
        <v>7623</v>
      </c>
      <c r="E13" s="324">
        <v>7623</v>
      </c>
      <c r="F13" s="322">
        <v>1121897</v>
      </c>
    </row>
    <row r="14" spans="2:6" s="322" customFormat="1" ht="15" customHeight="1">
      <c r="B14" s="323" t="s">
        <v>1511</v>
      </c>
      <c r="C14" s="324">
        <v>6639</v>
      </c>
      <c r="D14" s="324">
        <v>6794</v>
      </c>
      <c r="E14" s="324">
        <v>6794</v>
      </c>
      <c r="F14" s="322">
        <v>1011178</v>
      </c>
    </row>
    <row r="15" spans="1:6" s="322" customFormat="1" ht="18" customHeight="1">
      <c r="A15" s="322" t="s">
        <v>764</v>
      </c>
      <c r="B15" s="323" t="s">
        <v>1509</v>
      </c>
      <c r="C15" s="324">
        <v>5229</v>
      </c>
      <c r="D15" s="324">
        <v>5343</v>
      </c>
      <c r="E15" s="324">
        <v>5276</v>
      </c>
      <c r="F15" s="322">
        <v>743530</v>
      </c>
    </row>
    <row r="16" spans="2:6" s="322" customFormat="1" ht="15" customHeight="1">
      <c r="B16" s="323" t="s">
        <v>1511</v>
      </c>
      <c r="C16" s="324">
        <v>5139</v>
      </c>
      <c r="D16" s="324">
        <v>5206</v>
      </c>
      <c r="E16" s="324">
        <v>5139</v>
      </c>
      <c r="F16" s="322">
        <v>715806</v>
      </c>
    </row>
    <row r="17" spans="1:6" s="322" customFormat="1" ht="18" customHeight="1">
      <c r="A17" s="322" t="s">
        <v>765</v>
      </c>
      <c r="B17" s="323" t="s">
        <v>1509</v>
      </c>
      <c r="C17" s="324">
        <v>4627</v>
      </c>
      <c r="D17" s="324">
        <v>4672</v>
      </c>
      <c r="E17" s="324">
        <v>4602</v>
      </c>
      <c r="F17" s="322">
        <v>659800</v>
      </c>
    </row>
    <row r="18" spans="2:6" s="322" customFormat="1" ht="15" customHeight="1">
      <c r="B18" s="323" t="s">
        <v>1511</v>
      </c>
      <c r="C18" s="324">
        <v>4620</v>
      </c>
      <c r="D18" s="324">
        <v>4636</v>
      </c>
      <c r="E18" s="324">
        <v>4566</v>
      </c>
      <c r="F18" s="322">
        <v>655416</v>
      </c>
    </row>
    <row r="19" spans="1:6" s="322" customFormat="1" ht="18" customHeight="1">
      <c r="A19" s="322" t="s">
        <v>766</v>
      </c>
      <c r="B19" s="323" t="s">
        <v>1509</v>
      </c>
      <c r="C19" s="324">
        <v>2264</v>
      </c>
      <c r="D19" s="324">
        <v>2493</v>
      </c>
      <c r="E19" s="324">
        <v>2466</v>
      </c>
      <c r="F19" s="322">
        <v>338087</v>
      </c>
    </row>
    <row r="20" spans="2:6" s="322" customFormat="1" ht="15" customHeight="1">
      <c r="B20" s="323" t="s">
        <v>1511</v>
      </c>
      <c r="C20" s="324">
        <v>2165</v>
      </c>
      <c r="D20" s="324">
        <v>2277</v>
      </c>
      <c r="E20" s="324">
        <v>2250</v>
      </c>
      <c r="F20" s="322">
        <v>315310</v>
      </c>
    </row>
    <row r="21" spans="1:6" s="322" customFormat="1" ht="18" customHeight="1">
      <c r="A21" s="322" t="s">
        <v>767</v>
      </c>
      <c r="B21" s="323" t="s">
        <v>1509</v>
      </c>
      <c r="C21" s="324">
        <v>5588</v>
      </c>
      <c r="D21" s="324">
        <v>5686</v>
      </c>
      <c r="E21" s="324">
        <v>5610</v>
      </c>
      <c r="F21" s="322">
        <v>850188</v>
      </c>
    </row>
    <row r="22" spans="2:6" s="322" customFormat="1" ht="15" customHeight="1">
      <c r="B22" s="323" t="s">
        <v>1511</v>
      </c>
      <c r="C22" s="324">
        <v>5572</v>
      </c>
      <c r="D22" s="324">
        <v>5635</v>
      </c>
      <c r="E22" s="324">
        <v>5559</v>
      </c>
      <c r="F22" s="322">
        <v>842860</v>
      </c>
    </row>
    <row r="23" spans="1:6" s="322" customFormat="1" ht="18" customHeight="1">
      <c r="A23" s="322" t="s">
        <v>768</v>
      </c>
      <c r="B23" s="323" t="s">
        <v>1509</v>
      </c>
      <c r="C23" s="324">
        <v>9561</v>
      </c>
      <c r="D23" s="324">
        <v>10972</v>
      </c>
      <c r="E23" s="324">
        <v>10972</v>
      </c>
      <c r="F23" s="322">
        <v>1678972</v>
      </c>
    </row>
    <row r="24" spans="2:6" s="322" customFormat="1" ht="15" customHeight="1">
      <c r="B24" s="323" t="s">
        <v>1511</v>
      </c>
      <c r="C24" s="324">
        <v>9035</v>
      </c>
      <c r="D24" s="324">
        <v>10008</v>
      </c>
      <c r="E24" s="324">
        <v>10008</v>
      </c>
      <c r="F24" s="322">
        <v>1526109</v>
      </c>
    </row>
    <row r="25" spans="1:6" s="322" customFormat="1" ht="18.75" customHeight="1">
      <c r="A25" s="322" t="s">
        <v>769</v>
      </c>
      <c r="B25" s="323" t="s">
        <v>1509</v>
      </c>
      <c r="C25" s="324">
        <v>16566</v>
      </c>
      <c r="D25" s="324">
        <v>18285</v>
      </c>
      <c r="E25" s="324">
        <v>18285</v>
      </c>
      <c r="F25" s="322">
        <v>2851221</v>
      </c>
    </row>
    <row r="26" spans="2:6" s="322" customFormat="1" ht="15" customHeight="1">
      <c r="B26" s="323" t="s">
        <v>1511</v>
      </c>
      <c r="C26" s="324">
        <v>16130</v>
      </c>
      <c r="D26" s="324">
        <v>16577</v>
      </c>
      <c r="E26" s="324">
        <v>16577</v>
      </c>
      <c r="F26" s="322">
        <v>2543460</v>
      </c>
    </row>
    <row r="27" spans="1:6" s="322" customFormat="1" ht="19.5" customHeight="1">
      <c r="A27" s="322" t="s">
        <v>2130</v>
      </c>
      <c r="B27" s="323" t="s">
        <v>1509</v>
      </c>
      <c r="C27" s="324">
        <v>1519</v>
      </c>
      <c r="D27" s="324">
        <v>1574</v>
      </c>
      <c r="E27" s="324">
        <v>1574</v>
      </c>
      <c r="F27" s="322">
        <v>233785</v>
      </c>
    </row>
    <row r="28" spans="2:6" s="322" customFormat="1" ht="15" customHeight="1">
      <c r="B28" s="323" t="s">
        <v>1511</v>
      </c>
      <c r="C28" s="324">
        <v>1492</v>
      </c>
      <c r="D28" s="324">
        <v>1547</v>
      </c>
      <c r="E28" s="324">
        <v>1547</v>
      </c>
      <c r="F28" s="322">
        <v>230240</v>
      </c>
    </row>
    <row r="29" spans="1:6" s="322" customFormat="1" ht="19.5" customHeight="1">
      <c r="A29" s="322" t="s">
        <v>2131</v>
      </c>
      <c r="B29" s="323" t="s">
        <v>1509</v>
      </c>
      <c r="C29" s="324">
        <v>5026</v>
      </c>
      <c r="D29" s="324">
        <v>5170</v>
      </c>
      <c r="E29" s="324">
        <v>5075</v>
      </c>
      <c r="F29" s="322">
        <v>702669</v>
      </c>
    </row>
    <row r="30" spans="2:6" s="322" customFormat="1" ht="15" customHeight="1">
      <c r="B30" s="323" t="s">
        <v>1511</v>
      </c>
      <c r="C30" s="324">
        <v>5023</v>
      </c>
      <c r="D30" s="324">
        <v>5149</v>
      </c>
      <c r="E30" s="324">
        <v>5054</v>
      </c>
      <c r="F30" s="322">
        <v>698596</v>
      </c>
    </row>
    <row r="31" spans="1:6" s="322" customFormat="1" ht="19.5" customHeight="1">
      <c r="A31" s="322" t="s">
        <v>772</v>
      </c>
      <c r="B31" s="323" t="s">
        <v>1509</v>
      </c>
      <c r="C31" s="324">
        <v>2256</v>
      </c>
      <c r="D31" s="324">
        <v>2574</v>
      </c>
      <c r="E31" s="324">
        <v>2574</v>
      </c>
      <c r="F31" s="322">
        <v>414413</v>
      </c>
    </row>
    <row r="32" spans="2:6" s="322" customFormat="1" ht="15" customHeight="1">
      <c r="B32" s="323" t="s">
        <v>1511</v>
      </c>
      <c r="C32" s="324">
        <v>2228</v>
      </c>
      <c r="D32" s="324">
        <v>2291</v>
      </c>
      <c r="E32" s="324">
        <v>2291</v>
      </c>
      <c r="F32" s="322">
        <v>369336</v>
      </c>
    </row>
    <row r="33" spans="1:6" s="322" customFormat="1" ht="19.5" customHeight="1">
      <c r="A33" s="322" t="s">
        <v>773</v>
      </c>
      <c r="B33" s="323" t="s">
        <v>1509</v>
      </c>
      <c r="C33" s="324">
        <v>6543</v>
      </c>
      <c r="D33" s="324">
        <v>6858</v>
      </c>
      <c r="E33" s="324">
        <v>6658</v>
      </c>
      <c r="F33" s="322">
        <v>1003849</v>
      </c>
    </row>
    <row r="34" spans="2:6" s="322" customFormat="1" ht="15" customHeight="1">
      <c r="B34" s="323" t="s">
        <v>1511</v>
      </c>
      <c r="C34" s="324">
        <v>6529</v>
      </c>
      <c r="D34" s="324">
        <v>6835</v>
      </c>
      <c r="E34" s="324">
        <v>6635</v>
      </c>
      <c r="F34" s="322">
        <v>1000659</v>
      </c>
    </row>
    <row r="35" spans="1:6" s="322" customFormat="1" ht="19.5" customHeight="1">
      <c r="A35" s="322" t="s">
        <v>774</v>
      </c>
      <c r="B35" s="323" t="s">
        <v>1509</v>
      </c>
      <c r="C35" s="324">
        <v>8195</v>
      </c>
      <c r="D35" s="324">
        <v>9634</v>
      </c>
      <c r="E35" s="324">
        <v>9578</v>
      </c>
      <c r="F35" s="322">
        <v>1455268</v>
      </c>
    </row>
    <row r="36" spans="2:6" s="322" customFormat="1" ht="15" customHeight="1">
      <c r="B36" s="323" t="s">
        <v>1511</v>
      </c>
      <c r="C36" s="324">
        <v>8080</v>
      </c>
      <c r="D36" s="324">
        <v>8885</v>
      </c>
      <c r="E36" s="324">
        <v>8829</v>
      </c>
      <c r="F36" s="322">
        <v>1341962</v>
      </c>
    </row>
    <row r="37" spans="1:6" s="322" customFormat="1" ht="19.5" customHeight="1">
      <c r="A37" s="322" t="s">
        <v>775</v>
      </c>
      <c r="B37" s="323" t="s">
        <v>1509</v>
      </c>
      <c r="C37" s="324">
        <v>2445</v>
      </c>
      <c r="D37" s="324">
        <v>2472</v>
      </c>
      <c r="E37" s="324">
        <v>2472</v>
      </c>
      <c r="F37" s="322">
        <v>349449</v>
      </c>
    </row>
    <row r="38" spans="2:6" s="322" customFormat="1" ht="15" customHeight="1">
      <c r="B38" s="323" t="s">
        <v>1511</v>
      </c>
      <c r="C38" s="324">
        <v>2444</v>
      </c>
      <c r="D38" s="324">
        <v>2458</v>
      </c>
      <c r="E38" s="324">
        <v>2458</v>
      </c>
      <c r="F38" s="322">
        <v>346693</v>
      </c>
    </row>
    <row r="39" spans="1:6" s="322" customFormat="1" ht="19.5" customHeight="1">
      <c r="A39" s="322" t="s">
        <v>776</v>
      </c>
      <c r="B39" s="323" t="s">
        <v>1509</v>
      </c>
      <c r="C39" s="324">
        <v>3076</v>
      </c>
      <c r="D39" s="324">
        <v>3175</v>
      </c>
      <c r="E39" s="324">
        <v>3175</v>
      </c>
      <c r="F39" s="322">
        <v>477426</v>
      </c>
    </row>
    <row r="40" spans="2:6" s="322" customFormat="1" ht="15" customHeight="1">
      <c r="B40" s="323" t="s">
        <v>1511</v>
      </c>
      <c r="C40" s="324">
        <v>3037</v>
      </c>
      <c r="D40" s="324">
        <v>3075</v>
      </c>
      <c r="E40" s="324">
        <v>3075</v>
      </c>
      <c r="F40" s="322">
        <v>461058</v>
      </c>
    </row>
    <row r="41" spans="1:6" s="322" customFormat="1" ht="19.5" customHeight="1">
      <c r="A41" s="322" t="s">
        <v>777</v>
      </c>
      <c r="B41" s="323" t="s">
        <v>1509</v>
      </c>
      <c r="C41" s="324">
        <v>9787</v>
      </c>
      <c r="D41" s="324">
        <v>10527</v>
      </c>
      <c r="E41" s="324">
        <v>10526</v>
      </c>
      <c r="F41" s="322">
        <v>1546481</v>
      </c>
    </row>
    <row r="42" spans="2:6" s="322" customFormat="1" ht="15" customHeight="1">
      <c r="B42" s="323" t="s">
        <v>1511</v>
      </c>
      <c r="C42" s="324">
        <v>9471</v>
      </c>
      <c r="D42" s="324">
        <v>9541</v>
      </c>
      <c r="E42" s="324">
        <v>9540</v>
      </c>
      <c r="F42" s="322">
        <v>1421989</v>
      </c>
    </row>
    <row r="43" spans="1:6" s="322" customFormat="1" ht="19.5" customHeight="1">
      <c r="A43" s="322" t="s">
        <v>778</v>
      </c>
      <c r="B43" s="323" t="s">
        <v>1509</v>
      </c>
      <c r="C43" s="324">
        <v>3161</v>
      </c>
      <c r="D43" s="324">
        <v>3660</v>
      </c>
      <c r="E43" s="324">
        <v>3614</v>
      </c>
      <c r="F43" s="322">
        <v>552151</v>
      </c>
    </row>
    <row r="44" spans="2:6" s="322" customFormat="1" ht="15" customHeight="1">
      <c r="B44" s="323" t="s">
        <v>1511</v>
      </c>
      <c r="C44" s="324">
        <v>3056</v>
      </c>
      <c r="D44" s="324">
        <v>3340</v>
      </c>
      <c r="E44" s="324">
        <v>3304</v>
      </c>
      <c r="F44" s="322">
        <v>503100</v>
      </c>
    </row>
  </sheetData>
  <mergeCells count="9">
    <mergeCell ref="A2:F2"/>
    <mergeCell ref="A3:F3"/>
    <mergeCell ref="A4:F4"/>
    <mergeCell ref="A5:B6"/>
    <mergeCell ref="C5:E7"/>
    <mergeCell ref="F5:F10"/>
    <mergeCell ref="C8:C10"/>
    <mergeCell ref="D8:D10"/>
    <mergeCell ref="E8:E10"/>
  </mergeCells>
  <printOptions/>
  <pageMargins left="0.7874015748031497" right="0.984251968503937" top="0.7874015748031497" bottom="0.7874015748031497" header="0" footer="0"/>
  <pageSetup horizontalDpi="120" verticalDpi="120" orientation="portrait" paperSize="9" r:id="rId1"/>
</worksheet>
</file>

<file path=xl/worksheets/sheet67.xml><?xml version="1.0" encoding="utf-8"?>
<worksheet xmlns="http://schemas.openxmlformats.org/spreadsheetml/2006/main" xmlns:r="http://schemas.openxmlformats.org/officeDocument/2006/relationships">
  <dimension ref="A3:F46"/>
  <sheetViews>
    <sheetView workbookViewId="0" topLeftCell="A22">
      <selection activeCell="A13" sqref="A13:F46"/>
    </sheetView>
  </sheetViews>
  <sheetFormatPr defaultColWidth="9.140625" defaultRowHeight="12.75"/>
  <cols>
    <col min="1" max="1" width="25.00390625" style="0" customWidth="1"/>
    <col min="2" max="2" width="2.7109375" style="0" customWidth="1"/>
    <col min="3" max="3" width="12.421875" style="0" customWidth="1"/>
    <col min="4" max="4" width="13.421875" style="0" customWidth="1"/>
    <col min="5" max="5" width="11.7109375" style="0" customWidth="1"/>
    <col min="6" max="6" width="19.28125" style="0" customWidth="1"/>
    <col min="7" max="8" width="10.7109375" style="0" customWidth="1"/>
  </cols>
  <sheetData>
    <row r="1" ht="13.5" customHeight="1"/>
    <row r="2" ht="11.25" customHeight="1"/>
    <row r="3" spans="1:6" ht="14.25" customHeight="1">
      <c r="A3" s="329" t="s">
        <v>1024</v>
      </c>
      <c r="B3" s="330"/>
      <c r="C3" s="330"/>
      <c r="D3" s="330"/>
      <c r="E3" s="330"/>
      <c r="F3" s="330"/>
    </row>
    <row r="4" spans="1:6" ht="14.25" customHeight="1">
      <c r="A4" s="329" t="s">
        <v>1025</v>
      </c>
      <c r="B4" s="330"/>
      <c r="C4" s="330"/>
      <c r="D4" s="330"/>
      <c r="E4" s="330"/>
      <c r="F4" s="330"/>
    </row>
    <row r="5" spans="1:6" ht="14.25" customHeight="1">
      <c r="A5" s="636" t="s">
        <v>2132</v>
      </c>
      <c r="B5" s="636"/>
      <c r="C5" s="636"/>
      <c r="D5" s="636"/>
      <c r="E5" s="636"/>
      <c r="F5" s="636"/>
    </row>
    <row r="6" spans="1:6" ht="17.25" customHeight="1">
      <c r="A6" s="331" t="s">
        <v>2133</v>
      </c>
      <c r="B6" s="332"/>
      <c r="C6" s="333"/>
      <c r="D6" s="333"/>
      <c r="E6" s="333"/>
      <c r="F6" s="333"/>
    </row>
    <row r="7" spans="1:6" ht="19.5" customHeight="1">
      <c r="A7" s="625" t="s">
        <v>1018</v>
      </c>
      <c r="B7" s="599"/>
      <c r="C7" s="625" t="s">
        <v>1019</v>
      </c>
      <c r="D7" s="584"/>
      <c r="E7" s="585"/>
      <c r="F7" s="605" t="s">
        <v>1023</v>
      </c>
    </row>
    <row r="8" spans="1:6" ht="12.75" customHeight="1">
      <c r="A8" s="626"/>
      <c r="B8" s="627"/>
      <c r="C8" s="568"/>
      <c r="D8" s="568"/>
      <c r="E8" s="536"/>
      <c r="F8" s="628"/>
    </row>
    <row r="9" spans="1:6" ht="12.75" customHeight="1">
      <c r="A9" s="312" t="s">
        <v>2126</v>
      </c>
      <c r="B9" s="13"/>
      <c r="C9" s="586"/>
      <c r="D9" s="586"/>
      <c r="E9" s="537"/>
      <c r="F9" s="628"/>
    </row>
    <row r="10" spans="1:6" ht="11.25" customHeight="1">
      <c r="A10" s="313" t="s">
        <v>2127</v>
      </c>
      <c r="B10" s="13"/>
      <c r="C10" s="631" t="s">
        <v>1020</v>
      </c>
      <c r="D10" s="631" t="s">
        <v>1021</v>
      </c>
      <c r="E10" s="631" t="s">
        <v>1022</v>
      </c>
      <c r="F10" s="629"/>
    </row>
    <row r="11" spans="1:6" ht="12" customHeight="1">
      <c r="A11" s="312" t="s">
        <v>2128</v>
      </c>
      <c r="B11" s="13"/>
      <c r="C11" s="632"/>
      <c r="D11" s="632"/>
      <c r="E11" s="634"/>
      <c r="F11" s="629"/>
    </row>
    <row r="12" spans="1:6" ht="14.25" customHeight="1" thickBot="1">
      <c r="A12" s="314" t="s">
        <v>2129</v>
      </c>
      <c r="B12" s="19"/>
      <c r="C12" s="633"/>
      <c r="D12" s="633"/>
      <c r="E12" s="635"/>
      <c r="F12" s="630"/>
    </row>
    <row r="13" spans="1:6" ht="30" customHeight="1">
      <c r="A13" s="315" t="s">
        <v>780</v>
      </c>
      <c r="B13" s="316" t="s">
        <v>1509</v>
      </c>
      <c r="C13" s="334">
        <v>3908</v>
      </c>
      <c r="D13" s="334">
        <v>7271</v>
      </c>
      <c r="E13" s="334">
        <v>136651</v>
      </c>
      <c r="F13" s="335">
        <v>10122576</v>
      </c>
    </row>
    <row r="14" spans="1:6" ht="18.75" customHeight="1">
      <c r="A14" s="336" t="s">
        <v>2225</v>
      </c>
      <c r="B14" s="337" t="s">
        <v>1511</v>
      </c>
      <c r="C14" s="334">
        <v>1580</v>
      </c>
      <c r="D14" s="334">
        <v>2178</v>
      </c>
      <c r="E14" s="334">
        <v>13429</v>
      </c>
      <c r="F14" s="335">
        <v>1127630</v>
      </c>
    </row>
    <row r="15" spans="1:6" ht="19.5" customHeight="1">
      <c r="A15" s="338" t="s">
        <v>781</v>
      </c>
      <c r="B15" s="317" t="s">
        <v>1509</v>
      </c>
      <c r="C15" s="339">
        <f>66+232</f>
        <v>298</v>
      </c>
      <c r="D15" s="339">
        <f>86+605</f>
        <v>691</v>
      </c>
      <c r="E15" s="339">
        <f>172+13796</f>
        <v>13968</v>
      </c>
      <c r="F15" s="340">
        <f>21626+912948</f>
        <v>934574</v>
      </c>
    </row>
    <row r="16" spans="1:6" ht="15" customHeight="1">
      <c r="A16" s="338"/>
      <c r="B16" s="317" t="s">
        <v>1511</v>
      </c>
      <c r="C16" s="339">
        <f>54+23</f>
        <v>77</v>
      </c>
      <c r="D16" s="339">
        <f>66+30</f>
        <v>96</v>
      </c>
      <c r="E16" s="339">
        <f>132+447</f>
        <v>579</v>
      </c>
      <c r="F16" s="340">
        <f>14250+36132</f>
        <v>50382</v>
      </c>
    </row>
    <row r="17" spans="1:6" ht="19.5" customHeight="1">
      <c r="A17" s="338" t="s">
        <v>764</v>
      </c>
      <c r="B17" s="317" t="s">
        <v>1509</v>
      </c>
      <c r="C17" s="339">
        <f>64+131</f>
        <v>195</v>
      </c>
      <c r="D17" s="339">
        <f>74+171</f>
        <v>245</v>
      </c>
      <c r="E17" s="339">
        <f>148+6405</f>
        <v>6553</v>
      </c>
      <c r="F17" s="340">
        <f>15287+339011</f>
        <v>354298</v>
      </c>
    </row>
    <row r="18" spans="1:6" ht="15" customHeight="1">
      <c r="A18" s="338"/>
      <c r="B18" s="317" t="s">
        <v>1511</v>
      </c>
      <c r="C18" s="339">
        <f>52+5</f>
        <v>57</v>
      </c>
      <c r="D18" s="339">
        <f>59+5</f>
        <v>64</v>
      </c>
      <c r="E18" s="339">
        <f>118+66</f>
        <v>184</v>
      </c>
      <c r="F18" s="340">
        <f>11124+4255</f>
        <v>15379</v>
      </c>
    </row>
    <row r="19" spans="1:6" ht="19.5" customHeight="1">
      <c r="A19" s="338" t="s">
        <v>765</v>
      </c>
      <c r="B19" s="317" t="s">
        <v>1509</v>
      </c>
      <c r="C19" s="339">
        <f>72+75</f>
        <v>147</v>
      </c>
      <c r="D19" s="339">
        <f>112+108</f>
        <v>220</v>
      </c>
      <c r="E19" s="339">
        <f>224+3692</f>
        <v>3916</v>
      </c>
      <c r="F19" s="340">
        <f>25503+232039</f>
        <v>257542</v>
      </c>
    </row>
    <row r="20" spans="1:6" ht="15" customHeight="1">
      <c r="A20" s="338"/>
      <c r="B20" s="317" t="s">
        <v>1511</v>
      </c>
      <c r="C20" s="339">
        <f>39+5</f>
        <v>44</v>
      </c>
      <c r="D20" s="339">
        <f>44+5</f>
        <v>49</v>
      </c>
      <c r="E20" s="339">
        <f>88+90</f>
        <v>178</v>
      </c>
      <c r="F20" s="340">
        <f>11658+5000</f>
        <v>16658</v>
      </c>
    </row>
    <row r="21" spans="1:6" ht="19.5" customHeight="1">
      <c r="A21" s="338" t="s">
        <v>766</v>
      </c>
      <c r="B21" s="317" t="s">
        <v>1509</v>
      </c>
      <c r="C21" s="339">
        <f>26+66</f>
        <v>92</v>
      </c>
      <c r="D21" s="339">
        <f>40+83</f>
        <v>123</v>
      </c>
      <c r="E21" s="339">
        <f>80+2311</f>
        <v>2391</v>
      </c>
      <c r="F21" s="340">
        <f>9082+139856</f>
        <v>148938</v>
      </c>
    </row>
    <row r="22" spans="1:6" ht="15" customHeight="1">
      <c r="A22" s="338"/>
      <c r="B22" s="317" t="s">
        <v>1511</v>
      </c>
      <c r="C22" s="339">
        <f>23+25</f>
        <v>48</v>
      </c>
      <c r="D22" s="339">
        <f>24+31</f>
        <v>55</v>
      </c>
      <c r="E22" s="339">
        <f>48+648</f>
        <v>696</v>
      </c>
      <c r="F22" s="340">
        <f>5247+41751</f>
        <v>46998</v>
      </c>
    </row>
    <row r="23" spans="1:6" ht="19.5" customHeight="1">
      <c r="A23" s="338" t="s">
        <v>767</v>
      </c>
      <c r="B23" s="317" t="s">
        <v>1509</v>
      </c>
      <c r="C23" s="339">
        <f>43+100</f>
        <v>143</v>
      </c>
      <c r="D23" s="339">
        <f>82+191</f>
        <v>273</v>
      </c>
      <c r="E23" s="339">
        <f>164+5060</f>
        <v>5224</v>
      </c>
      <c r="F23" s="340">
        <f>16311+342068</f>
        <v>358379</v>
      </c>
    </row>
    <row r="24" spans="1:6" ht="15" customHeight="1">
      <c r="A24" s="338"/>
      <c r="B24" s="317" t="s">
        <v>1511</v>
      </c>
      <c r="C24" s="339">
        <f>43+30</f>
        <v>73</v>
      </c>
      <c r="D24" s="339">
        <f>82+54</f>
        <v>136</v>
      </c>
      <c r="E24" s="339">
        <f>164+847</f>
        <v>1011</v>
      </c>
      <c r="F24" s="340">
        <f>16311+65396</f>
        <v>81707</v>
      </c>
    </row>
    <row r="25" spans="1:6" ht="19.5" customHeight="1">
      <c r="A25" s="338" t="s">
        <v>768</v>
      </c>
      <c r="B25" s="317" t="s">
        <v>1509</v>
      </c>
      <c r="C25" s="339">
        <f>117+177</f>
        <v>294</v>
      </c>
      <c r="D25" s="339">
        <f>196+342</f>
        <v>538</v>
      </c>
      <c r="E25" s="339">
        <f>392+12297</f>
        <v>12689</v>
      </c>
      <c r="F25" s="340">
        <f>50154+1120309</f>
        <v>1170463</v>
      </c>
    </row>
    <row r="26" spans="1:6" ht="15" customHeight="1">
      <c r="A26" s="338"/>
      <c r="B26" s="317" t="s">
        <v>1511</v>
      </c>
      <c r="C26" s="339">
        <f>95+22</f>
        <v>117</v>
      </c>
      <c r="D26" s="339">
        <f>150+32</f>
        <v>182</v>
      </c>
      <c r="E26" s="339">
        <f>300+605</f>
        <v>905</v>
      </c>
      <c r="F26" s="340">
        <f>39641+34778</f>
        <v>74419</v>
      </c>
    </row>
    <row r="27" spans="1:6" ht="19.5" customHeight="1">
      <c r="A27" s="338" t="s">
        <v>769</v>
      </c>
      <c r="B27" s="317" t="s">
        <v>1509</v>
      </c>
      <c r="C27" s="339">
        <f>616+510</f>
        <v>1126</v>
      </c>
      <c r="D27" s="339">
        <f>971+1179</f>
        <v>2150</v>
      </c>
      <c r="E27" s="339">
        <f>1942+40003</f>
        <v>41945</v>
      </c>
      <c r="F27" s="340">
        <f>295472+3168286</f>
        <v>3463758</v>
      </c>
    </row>
    <row r="28" spans="1:6" ht="15" customHeight="1">
      <c r="A28" s="319"/>
      <c r="B28" s="317" t="s">
        <v>1511</v>
      </c>
      <c r="C28" s="339">
        <f>426+44</f>
        <v>470</v>
      </c>
      <c r="D28" s="339">
        <f>599+56</f>
        <v>655</v>
      </c>
      <c r="E28" s="339">
        <f>1198+1027</f>
        <v>2225</v>
      </c>
      <c r="F28" s="340">
        <f>170758+96553</f>
        <v>267311</v>
      </c>
    </row>
    <row r="29" spans="1:6" ht="19.5" customHeight="1">
      <c r="A29" s="320" t="s">
        <v>2130</v>
      </c>
      <c r="B29" s="317" t="s">
        <v>1509</v>
      </c>
      <c r="C29" s="318">
        <f>13+30</f>
        <v>43</v>
      </c>
      <c r="D29" s="318">
        <f>51+55</f>
        <v>106</v>
      </c>
      <c r="E29" s="318">
        <f>102+1399</f>
        <v>1501</v>
      </c>
      <c r="F29" s="340">
        <f>8750+86957</f>
        <v>95707</v>
      </c>
    </row>
    <row r="30" spans="1:6" ht="15" customHeight="1">
      <c r="A30" s="321"/>
      <c r="B30" s="317" t="s">
        <v>1511</v>
      </c>
      <c r="C30" s="318">
        <f>12+12</f>
        <v>24</v>
      </c>
      <c r="D30" s="318">
        <f>49+19</f>
        <v>68</v>
      </c>
      <c r="E30" s="318">
        <f>98+238</f>
        <v>336</v>
      </c>
      <c r="F30" s="340">
        <f>8210+19597</f>
        <v>27807</v>
      </c>
    </row>
    <row r="31" spans="1:6" ht="19.5" customHeight="1">
      <c r="A31" s="341" t="s">
        <v>2131</v>
      </c>
      <c r="B31" s="317" t="s">
        <v>1509</v>
      </c>
      <c r="C31" s="318">
        <f>21+46</f>
        <v>67</v>
      </c>
      <c r="D31" s="318">
        <f>33+69</f>
        <v>102</v>
      </c>
      <c r="E31" s="318">
        <f>66+2222</f>
        <v>2288</v>
      </c>
      <c r="F31" s="340">
        <f>9334+138864</f>
        <v>148198</v>
      </c>
    </row>
    <row r="32" spans="1:6" ht="15" customHeight="1">
      <c r="A32" s="341"/>
      <c r="B32" s="317" t="s">
        <v>1511</v>
      </c>
      <c r="C32" s="318">
        <f>21+13</f>
        <v>34</v>
      </c>
      <c r="D32" s="318">
        <f>33+20</f>
        <v>53</v>
      </c>
      <c r="E32" s="318">
        <f>66+730</f>
        <v>796</v>
      </c>
      <c r="F32" s="340">
        <f>9334+40226</f>
        <v>49560</v>
      </c>
    </row>
    <row r="33" spans="1:6" ht="19.5" customHeight="1">
      <c r="A33" s="341" t="s">
        <v>772</v>
      </c>
      <c r="B33" s="317" t="s">
        <v>1509</v>
      </c>
      <c r="C33" s="318">
        <f>7+47</f>
        <v>54</v>
      </c>
      <c r="D33" s="318">
        <v>71</v>
      </c>
      <c r="E33" s="318">
        <f>20+2610</f>
        <v>2630</v>
      </c>
      <c r="F33" s="340">
        <f>3255+142976</f>
        <v>146231</v>
      </c>
    </row>
    <row r="34" spans="1:6" ht="15" customHeight="1">
      <c r="A34" s="341"/>
      <c r="B34" s="317" t="s">
        <v>1511</v>
      </c>
      <c r="C34" s="318">
        <v>9</v>
      </c>
      <c r="D34" s="318">
        <v>9</v>
      </c>
      <c r="E34" s="318">
        <f>12+56</f>
        <v>68</v>
      </c>
      <c r="F34" s="340">
        <f>2104+5213</f>
        <v>7317</v>
      </c>
    </row>
    <row r="35" spans="1:6" ht="19.5" customHeight="1">
      <c r="A35" s="341" t="s">
        <v>773</v>
      </c>
      <c r="B35" s="317" t="s">
        <v>1509</v>
      </c>
      <c r="C35" s="318">
        <f>119+273</f>
        <v>392</v>
      </c>
      <c r="D35" s="318">
        <v>675</v>
      </c>
      <c r="E35" s="318">
        <f>350+14779</f>
        <v>15129</v>
      </c>
      <c r="F35" s="340">
        <f>46350+1031958</f>
        <v>1078308</v>
      </c>
    </row>
    <row r="36" spans="1:6" ht="15" customHeight="1">
      <c r="A36" s="341"/>
      <c r="B36" s="317" t="s">
        <v>1511</v>
      </c>
      <c r="C36" s="318">
        <v>153</v>
      </c>
      <c r="D36" s="318">
        <f>156+46</f>
        <v>202</v>
      </c>
      <c r="E36" s="318">
        <f>312+687</f>
        <v>999</v>
      </c>
      <c r="F36" s="340">
        <f>42655+44958</f>
        <v>87613</v>
      </c>
    </row>
    <row r="37" spans="1:6" ht="19.5" customHeight="1">
      <c r="A37" s="341" t="s">
        <v>774</v>
      </c>
      <c r="B37" s="317" t="s">
        <v>1509</v>
      </c>
      <c r="C37" s="318">
        <f>81+96</f>
        <v>177</v>
      </c>
      <c r="D37" s="318">
        <f>159+213</f>
        <v>372</v>
      </c>
      <c r="E37" s="318">
        <f>318+4914</f>
        <v>5232</v>
      </c>
      <c r="F37" s="340">
        <f>35866+357023</f>
        <v>392889</v>
      </c>
    </row>
    <row r="38" spans="1:6" ht="15" customHeight="1">
      <c r="A38" s="341"/>
      <c r="B38" s="317" t="s">
        <v>1511</v>
      </c>
      <c r="C38" s="318">
        <f>67+12</f>
        <v>79</v>
      </c>
      <c r="D38" s="318">
        <f>92+27</f>
        <v>119</v>
      </c>
      <c r="E38" s="318">
        <f>184+166</f>
        <v>350</v>
      </c>
      <c r="F38" s="340">
        <f>23072+18711</f>
        <v>41783</v>
      </c>
    </row>
    <row r="39" spans="1:6" ht="19.5" customHeight="1">
      <c r="A39" s="341" t="s">
        <v>775</v>
      </c>
      <c r="B39" s="317" t="s">
        <v>1509</v>
      </c>
      <c r="C39" s="318">
        <v>23</v>
      </c>
      <c r="D39" s="318">
        <f>25+18</f>
        <v>43</v>
      </c>
      <c r="E39" s="318">
        <f>50+459</f>
        <v>509</v>
      </c>
      <c r="F39" s="340">
        <f>5174+32679</f>
        <v>37853</v>
      </c>
    </row>
    <row r="40" spans="1:6" ht="15" customHeight="1">
      <c r="A40" s="341"/>
      <c r="B40" s="317" t="s">
        <v>1511</v>
      </c>
      <c r="C40" s="318">
        <v>15</v>
      </c>
      <c r="D40" s="318">
        <v>16</v>
      </c>
      <c r="E40" s="318">
        <f>14+200</f>
        <v>214</v>
      </c>
      <c r="F40" s="340">
        <f>2054+16460</f>
        <v>18514</v>
      </c>
    </row>
    <row r="41" spans="1:6" ht="19.5" customHeight="1">
      <c r="A41" s="341" t="s">
        <v>776</v>
      </c>
      <c r="B41" s="317" t="s">
        <v>1509</v>
      </c>
      <c r="C41" s="318">
        <f>33+105</f>
        <v>138</v>
      </c>
      <c r="D41" s="318">
        <f>33+157</f>
        <v>190</v>
      </c>
      <c r="E41" s="318">
        <f>66+5283</f>
        <v>5349</v>
      </c>
      <c r="F41" s="340">
        <f>10151+307336</f>
        <v>317487</v>
      </c>
    </row>
    <row r="42" spans="1:6" ht="15" customHeight="1">
      <c r="A42" s="341"/>
      <c r="B42" s="317" t="s">
        <v>1511</v>
      </c>
      <c r="C42" s="318">
        <f>29+8</f>
        <v>37</v>
      </c>
      <c r="D42" s="318">
        <f>29+11</f>
        <v>40</v>
      </c>
      <c r="E42" s="318">
        <f>58+202</f>
        <v>260</v>
      </c>
      <c r="F42" s="340">
        <f>8948+12748</f>
        <v>21696</v>
      </c>
    </row>
    <row r="43" spans="1:6" ht="19.5" customHeight="1">
      <c r="A43" s="341" t="s">
        <v>777</v>
      </c>
      <c r="B43" s="317" t="s">
        <v>1509</v>
      </c>
      <c r="C43" s="318">
        <f>290+202</f>
        <v>492</v>
      </c>
      <c r="D43" s="318">
        <f>610+295</f>
        <v>905</v>
      </c>
      <c r="E43" s="318">
        <f>1220+8068</f>
        <v>9288</v>
      </c>
      <c r="F43" s="340">
        <f>124689+537065</f>
        <v>661754</v>
      </c>
    </row>
    <row r="44" spans="1:6" ht="15" customHeight="1">
      <c r="A44" s="341"/>
      <c r="B44" s="317" t="s">
        <v>1511</v>
      </c>
      <c r="C44" s="318">
        <f>163+76</f>
        <v>239</v>
      </c>
      <c r="D44" s="318">
        <f>175+84</f>
        <v>259</v>
      </c>
      <c r="E44" s="318">
        <f>350+2504</f>
        <v>2854</v>
      </c>
      <c r="F44" s="340">
        <f>41639+166607</f>
        <v>208246</v>
      </c>
    </row>
    <row r="45" spans="1:6" ht="19.5" customHeight="1">
      <c r="A45" s="341" t="s">
        <v>778</v>
      </c>
      <c r="B45" s="317" t="s">
        <v>1509</v>
      </c>
      <c r="C45" s="318">
        <f>72+155</f>
        <v>227</v>
      </c>
      <c r="D45" s="318">
        <f>257+310</f>
        <v>567</v>
      </c>
      <c r="E45" s="318">
        <f>514+7525</f>
        <v>8039</v>
      </c>
      <c r="F45" s="340">
        <f>61363+494834</f>
        <v>556197</v>
      </c>
    </row>
    <row r="46" spans="1:6" ht="15" customHeight="1">
      <c r="A46" s="140"/>
      <c r="B46" s="317" t="s">
        <v>1511</v>
      </c>
      <c r="C46" s="318">
        <f>58+46</f>
        <v>104</v>
      </c>
      <c r="D46" s="318">
        <f>112+63</f>
        <v>175</v>
      </c>
      <c r="E46" s="318">
        <f>224+1550</f>
        <v>1774</v>
      </c>
      <c r="F46" s="340">
        <f>27393+84847</f>
        <v>112240</v>
      </c>
    </row>
  </sheetData>
  <mergeCells count="7">
    <mergeCell ref="A5:F5"/>
    <mergeCell ref="A7:B8"/>
    <mergeCell ref="C7:E9"/>
    <mergeCell ref="F7:F12"/>
    <mergeCell ref="C10:C12"/>
    <mergeCell ref="D10:D12"/>
    <mergeCell ref="E10:E12"/>
  </mergeCells>
  <printOptions/>
  <pageMargins left="0.984251968503937" right="0.7874015748031497" top="0.5905511811023623" bottom="0.5905511811023623" header="0" footer="0"/>
  <pageSetup horizontalDpi="120" verticalDpi="120" orientation="portrait" paperSize="9" r:id="rId1"/>
</worksheet>
</file>

<file path=xl/worksheets/sheet68.xml><?xml version="1.0" encoding="utf-8"?>
<worksheet xmlns="http://schemas.openxmlformats.org/spreadsheetml/2006/main" xmlns:r="http://schemas.openxmlformats.org/officeDocument/2006/relationships">
  <dimension ref="A3:E28"/>
  <sheetViews>
    <sheetView workbookViewId="0" topLeftCell="A19">
      <selection activeCell="A11" sqref="A11:E28"/>
    </sheetView>
  </sheetViews>
  <sheetFormatPr defaultColWidth="9.140625" defaultRowHeight="12.75"/>
  <cols>
    <col min="1" max="1" width="25.00390625" style="10" customWidth="1"/>
    <col min="2" max="2" width="10.8515625" style="10" customWidth="1"/>
    <col min="3" max="3" width="10.00390625" style="10" customWidth="1"/>
    <col min="4" max="4" width="14.7109375" style="10" customWidth="1"/>
    <col min="5" max="5" width="18.140625" style="10" customWidth="1"/>
    <col min="6" max="16384" width="9.140625" style="10" customWidth="1"/>
  </cols>
  <sheetData>
    <row r="2" ht="15.75" customHeight="1"/>
    <row r="3" spans="1:5" ht="21" customHeight="1">
      <c r="A3" s="342" t="s">
        <v>1026</v>
      </c>
      <c r="B3" s="332"/>
      <c r="C3" s="332"/>
      <c r="D3" s="332"/>
      <c r="E3" s="343"/>
    </row>
    <row r="4" spans="1:5" ht="18" customHeight="1">
      <c r="A4" s="344" t="s">
        <v>2134</v>
      </c>
      <c r="B4" s="332"/>
      <c r="C4" s="332"/>
      <c r="D4" s="332"/>
      <c r="E4" s="343"/>
    </row>
    <row r="5" spans="1:5" ht="16.5" customHeight="1">
      <c r="A5" s="637" t="s">
        <v>2135</v>
      </c>
      <c r="B5" s="637"/>
      <c r="C5" s="637"/>
      <c r="D5" s="637"/>
      <c r="E5" s="637"/>
    </row>
    <row r="6" spans="1:5" ht="21" customHeight="1">
      <c r="A6" s="345" t="s">
        <v>2136</v>
      </c>
      <c r="B6" s="331"/>
      <c r="C6" s="346"/>
      <c r="D6" s="347"/>
      <c r="E6" s="348"/>
    </row>
    <row r="7" spans="1:5" ht="18" customHeight="1">
      <c r="A7" s="599" t="s">
        <v>1991</v>
      </c>
      <c r="B7" s="641" t="s">
        <v>1027</v>
      </c>
      <c r="C7" s="642"/>
      <c r="D7" s="643"/>
      <c r="E7" s="638" t="s">
        <v>1028</v>
      </c>
    </row>
    <row r="8" spans="1:5" ht="14.25" customHeight="1">
      <c r="A8" s="536"/>
      <c r="B8" s="644"/>
      <c r="C8" s="640"/>
      <c r="D8" s="645"/>
      <c r="E8" s="639"/>
    </row>
    <row r="9" spans="1:5" ht="20.25" customHeight="1">
      <c r="A9" s="536"/>
      <c r="B9" s="646" t="s">
        <v>1029</v>
      </c>
      <c r="C9" s="647" t="s">
        <v>1030</v>
      </c>
      <c r="D9" s="647" t="s">
        <v>1031</v>
      </c>
      <c r="E9" s="639"/>
    </row>
    <row r="10" spans="1:5" ht="37.5" customHeight="1">
      <c r="A10" s="537"/>
      <c r="B10" s="645"/>
      <c r="C10" s="648"/>
      <c r="D10" s="648"/>
      <c r="E10" s="640"/>
    </row>
    <row r="11" spans="1:5" ht="38.25" customHeight="1">
      <c r="A11" s="349" t="s">
        <v>780</v>
      </c>
      <c r="B11" s="350">
        <f>SUM(B13:B28)</f>
        <v>37004</v>
      </c>
      <c r="C11" s="350">
        <f>SUM(C13:C28)</f>
        <v>44678</v>
      </c>
      <c r="D11" s="350">
        <f>SUM(D13:D28)</f>
        <v>19488794</v>
      </c>
      <c r="E11" s="351">
        <f>SUM(E13:E28)</f>
        <v>42323</v>
      </c>
    </row>
    <row r="12" spans="1:5" ht="21" customHeight="1">
      <c r="A12" s="352" t="s">
        <v>2225</v>
      </c>
      <c r="B12" s="350"/>
      <c r="C12" s="350"/>
      <c r="D12" s="350"/>
      <c r="E12" s="351"/>
    </row>
    <row r="13" spans="1:5" ht="30" customHeight="1">
      <c r="A13" s="353" t="s">
        <v>2137</v>
      </c>
      <c r="B13" s="354">
        <v>1633</v>
      </c>
      <c r="C13" s="354">
        <v>1956</v>
      </c>
      <c r="D13" s="354">
        <v>1677006</v>
      </c>
      <c r="E13" s="355">
        <v>2404</v>
      </c>
    </row>
    <row r="14" spans="1:5" ht="30" customHeight="1">
      <c r="A14" s="353" t="s">
        <v>2138</v>
      </c>
      <c r="B14" s="354">
        <v>2834</v>
      </c>
      <c r="C14" s="354">
        <v>3516</v>
      </c>
      <c r="D14" s="354">
        <v>994549</v>
      </c>
      <c r="E14" s="355">
        <v>2604</v>
      </c>
    </row>
    <row r="15" spans="1:5" ht="30" customHeight="1">
      <c r="A15" s="353" t="s">
        <v>2139</v>
      </c>
      <c r="B15" s="354">
        <v>2305</v>
      </c>
      <c r="C15" s="354">
        <v>2733</v>
      </c>
      <c r="D15" s="354">
        <v>687815</v>
      </c>
      <c r="E15" s="355">
        <v>2335</v>
      </c>
    </row>
    <row r="16" spans="1:5" ht="30" customHeight="1">
      <c r="A16" s="353" t="s">
        <v>2140</v>
      </c>
      <c r="B16" s="354">
        <v>845</v>
      </c>
      <c r="C16" s="354">
        <v>1106</v>
      </c>
      <c r="D16" s="354">
        <v>546119</v>
      </c>
      <c r="E16" s="355">
        <v>1145</v>
      </c>
    </row>
    <row r="17" spans="1:5" ht="30" customHeight="1">
      <c r="A17" s="353" t="s">
        <v>2141</v>
      </c>
      <c r="B17" s="354">
        <v>3395</v>
      </c>
      <c r="C17" s="354">
        <v>3766</v>
      </c>
      <c r="D17" s="354">
        <v>1685464</v>
      </c>
      <c r="E17" s="355">
        <v>3828</v>
      </c>
    </row>
    <row r="18" spans="1:5" ht="30" customHeight="1">
      <c r="A18" s="353" t="s">
        <v>681</v>
      </c>
      <c r="B18" s="354">
        <v>2134</v>
      </c>
      <c r="C18" s="354">
        <v>2582</v>
      </c>
      <c r="D18" s="354">
        <v>1276295</v>
      </c>
      <c r="E18" s="355">
        <v>2818</v>
      </c>
    </row>
    <row r="19" spans="1:5" ht="30" customHeight="1">
      <c r="A19" s="353" t="s">
        <v>2142</v>
      </c>
      <c r="B19" s="354">
        <v>5470</v>
      </c>
      <c r="C19" s="354">
        <v>6117</v>
      </c>
      <c r="D19" s="354">
        <v>2907141</v>
      </c>
      <c r="E19" s="355">
        <v>7549</v>
      </c>
    </row>
    <row r="20" spans="1:5" ht="30" customHeight="1">
      <c r="A20" s="353" t="s">
        <v>2143</v>
      </c>
      <c r="B20" s="354">
        <v>745</v>
      </c>
      <c r="C20" s="354">
        <v>951</v>
      </c>
      <c r="D20" s="354">
        <v>550386</v>
      </c>
      <c r="E20" s="355">
        <v>801</v>
      </c>
    </row>
    <row r="21" spans="1:5" ht="30" customHeight="1">
      <c r="A21" s="353" t="s">
        <v>2144</v>
      </c>
      <c r="B21" s="354">
        <v>1848</v>
      </c>
      <c r="C21" s="354">
        <v>2505</v>
      </c>
      <c r="D21" s="354">
        <v>644770</v>
      </c>
      <c r="E21" s="355">
        <v>2585</v>
      </c>
    </row>
    <row r="22" spans="1:5" ht="30" customHeight="1">
      <c r="A22" s="353" t="s">
        <v>2145</v>
      </c>
      <c r="B22" s="354">
        <v>1540</v>
      </c>
      <c r="C22" s="354">
        <v>1842</v>
      </c>
      <c r="D22" s="354">
        <v>610245</v>
      </c>
      <c r="E22" s="355">
        <v>1792</v>
      </c>
    </row>
    <row r="23" spans="1:5" ht="30" customHeight="1">
      <c r="A23" s="353" t="s">
        <v>2146</v>
      </c>
      <c r="B23" s="354">
        <v>1570</v>
      </c>
      <c r="C23" s="354">
        <v>1976</v>
      </c>
      <c r="D23" s="354">
        <v>1014614</v>
      </c>
      <c r="E23" s="355">
        <v>3180</v>
      </c>
    </row>
    <row r="24" spans="1:5" ht="30" customHeight="1">
      <c r="A24" s="353" t="s">
        <v>2147</v>
      </c>
      <c r="B24" s="354">
        <v>2758</v>
      </c>
      <c r="C24" s="354">
        <v>3875</v>
      </c>
      <c r="D24" s="354">
        <v>1986893</v>
      </c>
      <c r="E24" s="355">
        <v>2867</v>
      </c>
    </row>
    <row r="25" spans="1:5" ht="30" customHeight="1">
      <c r="A25" s="353" t="s">
        <v>2148</v>
      </c>
      <c r="B25" s="354">
        <v>1259</v>
      </c>
      <c r="C25" s="354">
        <v>1463</v>
      </c>
      <c r="D25" s="354">
        <v>397012</v>
      </c>
      <c r="E25" s="355">
        <v>1273</v>
      </c>
    </row>
    <row r="26" spans="1:5" ht="30" customHeight="1">
      <c r="A26" s="353" t="s">
        <v>2149</v>
      </c>
      <c r="B26" s="354">
        <v>1552</v>
      </c>
      <c r="C26" s="354">
        <v>2046</v>
      </c>
      <c r="D26" s="354">
        <v>735948</v>
      </c>
      <c r="E26" s="355">
        <v>2144</v>
      </c>
    </row>
    <row r="27" spans="1:5" ht="30" customHeight="1">
      <c r="A27" s="353" t="s">
        <v>2150</v>
      </c>
      <c r="B27" s="354">
        <v>6016</v>
      </c>
      <c r="C27" s="354">
        <v>6510</v>
      </c>
      <c r="D27" s="354">
        <v>2954303</v>
      </c>
      <c r="E27" s="355">
        <v>3347</v>
      </c>
    </row>
    <row r="28" spans="1:5" ht="30" customHeight="1">
      <c r="A28" s="353" t="s">
        <v>2151</v>
      </c>
      <c r="B28" s="354">
        <v>1100</v>
      </c>
      <c r="C28" s="354">
        <v>1734</v>
      </c>
      <c r="D28" s="354">
        <v>820234</v>
      </c>
      <c r="E28" s="355">
        <v>1651</v>
      </c>
    </row>
    <row r="29" ht="30.75" customHeight="1"/>
    <row r="30" ht="30.75" customHeight="1"/>
    <row r="31" ht="30.75" customHeight="1"/>
    <row r="32" ht="30.75" customHeight="1"/>
    <row r="33" ht="30.75" customHeight="1"/>
    <row r="34" ht="30.75" customHeight="1"/>
    <row r="35" ht="30.75" customHeight="1"/>
    <row r="36" ht="30.75" customHeight="1"/>
    <row r="37" ht="30.75" customHeight="1"/>
    <row r="38" ht="30.75" customHeight="1"/>
    <row r="39" ht="30.75" customHeight="1"/>
    <row r="40" ht="30.75" customHeight="1"/>
    <row r="41" ht="30.75" customHeight="1"/>
    <row r="42" ht="30.75" customHeight="1"/>
    <row r="43" ht="30.75" customHeight="1"/>
    <row r="44" ht="30.75" customHeight="1"/>
    <row r="45" ht="30.75" customHeight="1"/>
  </sheetData>
  <mergeCells count="7">
    <mergeCell ref="A5:E5"/>
    <mergeCell ref="E7:E10"/>
    <mergeCell ref="A7:A10"/>
    <mergeCell ref="B7:D8"/>
    <mergeCell ref="B9:B10"/>
    <mergeCell ref="C9:C10"/>
    <mergeCell ref="D9:D10"/>
  </mergeCells>
  <printOptions/>
  <pageMargins left="0.7874015748031497" right="0.984251968503937" top="0.7874015748031497" bottom="0.7874015748031497" header="0" footer="0"/>
  <pageSetup horizontalDpi="300" verticalDpi="300" orientation="portrait" paperSize="9" r:id="rId1"/>
</worksheet>
</file>

<file path=xl/worksheets/sheet69.xml><?xml version="1.0" encoding="utf-8"?>
<worksheet xmlns="http://schemas.openxmlformats.org/spreadsheetml/2006/main" xmlns:r="http://schemas.openxmlformats.org/officeDocument/2006/relationships">
  <dimension ref="A3:G27"/>
  <sheetViews>
    <sheetView workbookViewId="0" topLeftCell="A22">
      <selection activeCell="A7" sqref="A7:G9"/>
    </sheetView>
  </sheetViews>
  <sheetFormatPr defaultColWidth="9.140625" defaultRowHeight="12.75"/>
  <cols>
    <col min="1" max="1" width="20.00390625" style="10" customWidth="1"/>
    <col min="2" max="2" width="8.8515625" style="10" customWidth="1"/>
    <col min="3" max="3" width="9.57421875" style="10" customWidth="1"/>
    <col min="4" max="4" width="13.28125" style="10" customWidth="1"/>
    <col min="5" max="5" width="8.57421875" style="10" customWidth="1"/>
    <col min="6" max="6" width="9.140625" style="10" customWidth="1"/>
    <col min="7" max="7" width="13.00390625" style="10" customWidth="1"/>
    <col min="8" max="8" width="9.140625" style="10" customWidth="1"/>
    <col min="9" max="9" width="9.7109375" style="10" customWidth="1"/>
    <col min="10" max="10" width="11.28125" style="10" customWidth="1"/>
    <col min="11" max="11" width="8.8515625" style="10" customWidth="1"/>
    <col min="12" max="12" width="9.28125" style="10" customWidth="1"/>
    <col min="13" max="13" width="11.28125" style="10" customWidth="1"/>
    <col min="14" max="14" width="4.8515625" style="10" customWidth="1"/>
    <col min="15" max="16384" width="9.140625" style="10" customWidth="1"/>
  </cols>
  <sheetData>
    <row r="2" ht="9" customHeight="1"/>
    <row r="3" spans="1:7" ht="20.25" customHeight="1">
      <c r="A3" s="652" t="s">
        <v>1033</v>
      </c>
      <c r="B3" s="652"/>
      <c r="C3" s="652"/>
      <c r="D3" s="652"/>
      <c r="E3" s="652"/>
      <c r="F3" s="652"/>
      <c r="G3" s="652"/>
    </row>
    <row r="4" spans="1:7" ht="15" customHeight="1">
      <c r="A4" s="653" t="s">
        <v>1032</v>
      </c>
      <c r="B4" s="653"/>
      <c r="C4" s="653"/>
      <c r="D4" s="653"/>
      <c r="E4" s="653"/>
      <c r="F4" s="653"/>
      <c r="G4" s="653"/>
    </row>
    <row r="5" spans="1:7" ht="15.75" customHeight="1">
      <c r="A5" s="654" t="s">
        <v>2152</v>
      </c>
      <c r="B5" s="654"/>
      <c r="C5" s="654"/>
      <c r="D5" s="654"/>
      <c r="E5" s="654"/>
      <c r="F5" s="654"/>
      <c r="G5" s="654"/>
    </row>
    <row r="6" spans="1:7" ht="17.25" customHeight="1">
      <c r="A6" s="655" t="s">
        <v>2153</v>
      </c>
      <c r="B6" s="655"/>
      <c r="C6" s="655"/>
      <c r="D6" s="655"/>
      <c r="E6" s="655"/>
      <c r="F6" s="655"/>
      <c r="G6" s="356"/>
    </row>
    <row r="7" spans="1:7" ht="15.75" customHeight="1">
      <c r="A7" s="412" t="s">
        <v>1034</v>
      </c>
      <c r="B7" s="649" t="s">
        <v>1035</v>
      </c>
      <c r="C7" s="642"/>
      <c r="D7" s="643"/>
      <c r="E7" s="650" t="s">
        <v>1036</v>
      </c>
      <c r="F7" s="650"/>
      <c r="G7" s="650"/>
    </row>
    <row r="8" spans="1:7" ht="30.75" customHeight="1">
      <c r="A8" s="413"/>
      <c r="B8" s="644"/>
      <c r="C8" s="640"/>
      <c r="D8" s="645"/>
      <c r="E8" s="651"/>
      <c r="F8" s="651"/>
      <c r="G8" s="651"/>
    </row>
    <row r="9" spans="1:7" ht="87" customHeight="1" thickBot="1">
      <c r="A9" s="414"/>
      <c r="B9" s="233" t="s">
        <v>1037</v>
      </c>
      <c r="C9" s="233" t="s">
        <v>1038</v>
      </c>
      <c r="D9" s="233" t="s">
        <v>1039</v>
      </c>
      <c r="E9" s="233" t="s">
        <v>1037</v>
      </c>
      <c r="F9" s="233" t="s">
        <v>1040</v>
      </c>
      <c r="G9" s="364" t="s">
        <v>1039</v>
      </c>
    </row>
    <row r="10" spans="1:7" ht="37.5" customHeight="1">
      <c r="A10" s="357" t="s">
        <v>780</v>
      </c>
      <c r="B10" s="358">
        <f aca="true" t="shared" si="0" ref="B10:G10">SUM(B12:B27)</f>
        <v>998</v>
      </c>
      <c r="C10" s="358">
        <f t="shared" si="0"/>
        <v>1545</v>
      </c>
      <c r="D10" s="358">
        <f t="shared" si="0"/>
        <v>908862</v>
      </c>
      <c r="E10" s="358">
        <f t="shared" si="0"/>
        <v>645</v>
      </c>
      <c r="F10" s="358">
        <f t="shared" si="0"/>
        <v>709</v>
      </c>
      <c r="G10" s="359">
        <f t="shared" si="0"/>
        <v>639506</v>
      </c>
    </row>
    <row r="11" spans="1:7" ht="15.75" customHeight="1">
      <c r="A11" s="360" t="s">
        <v>2225</v>
      </c>
      <c r="B11" s="358"/>
      <c r="C11" s="358"/>
      <c r="D11" s="358"/>
      <c r="E11" s="358"/>
      <c r="F11" s="358"/>
      <c r="G11" s="359"/>
    </row>
    <row r="12" spans="1:7" ht="27.75" customHeight="1">
      <c r="A12" s="361" t="s">
        <v>676</v>
      </c>
      <c r="B12" s="362">
        <v>50</v>
      </c>
      <c r="C12" s="362">
        <v>61</v>
      </c>
      <c r="D12" s="362">
        <v>180674</v>
      </c>
      <c r="E12" s="362">
        <v>54</v>
      </c>
      <c r="F12" s="362">
        <v>68</v>
      </c>
      <c r="G12" s="363">
        <v>113531</v>
      </c>
    </row>
    <row r="13" spans="1:7" ht="27.75" customHeight="1">
      <c r="A13" s="361" t="s">
        <v>821</v>
      </c>
      <c r="B13" s="362">
        <v>93</v>
      </c>
      <c r="C13" s="362">
        <v>93</v>
      </c>
      <c r="D13" s="362">
        <v>16494</v>
      </c>
      <c r="E13" s="362">
        <v>35</v>
      </c>
      <c r="F13" s="362">
        <v>35</v>
      </c>
      <c r="G13" s="363">
        <v>8655</v>
      </c>
    </row>
    <row r="14" spans="1:7" ht="27.75" customHeight="1">
      <c r="A14" s="361" t="s">
        <v>765</v>
      </c>
      <c r="B14" s="362">
        <v>59</v>
      </c>
      <c r="C14" s="362">
        <v>62</v>
      </c>
      <c r="D14" s="362">
        <v>25672</v>
      </c>
      <c r="E14" s="362">
        <v>16</v>
      </c>
      <c r="F14" s="362">
        <v>16</v>
      </c>
      <c r="G14" s="363">
        <v>11172</v>
      </c>
    </row>
    <row r="15" spans="1:7" ht="27.75" customHeight="1">
      <c r="A15" s="361" t="s">
        <v>2154</v>
      </c>
      <c r="B15" s="362">
        <v>35</v>
      </c>
      <c r="C15" s="362">
        <v>40</v>
      </c>
      <c r="D15" s="362">
        <v>8248</v>
      </c>
      <c r="E15" s="362">
        <v>25</v>
      </c>
      <c r="F15" s="362">
        <v>28</v>
      </c>
      <c r="G15" s="363">
        <v>12626</v>
      </c>
    </row>
    <row r="16" spans="1:7" ht="27.75" customHeight="1">
      <c r="A16" s="361" t="s">
        <v>125</v>
      </c>
      <c r="B16" s="362">
        <v>26</v>
      </c>
      <c r="C16" s="362">
        <v>32</v>
      </c>
      <c r="D16" s="362">
        <v>47499</v>
      </c>
      <c r="E16" s="362">
        <v>52</v>
      </c>
      <c r="F16" s="362">
        <v>53</v>
      </c>
      <c r="G16" s="363">
        <v>59410</v>
      </c>
    </row>
    <row r="17" spans="1:7" ht="27.75" customHeight="1">
      <c r="A17" s="361" t="s">
        <v>126</v>
      </c>
      <c r="B17" s="362">
        <v>60</v>
      </c>
      <c r="C17" s="362">
        <v>75</v>
      </c>
      <c r="D17" s="362">
        <v>92836</v>
      </c>
      <c r="E17" s="362">
        <v>35</v>
      </c>
      <c r="F17" s="362">
        <v>36</v>
      </c>
      <c r="G17" s="363">
        <v>70576</v>
      </c>
    </row>
    <row r="18" spans="1:7" ht="27.75" customHeight="1">
      <c r="A18" s="361" t="s">
        <v>127</v>
      </c>
      <c r="B18" s="362">
        <v>77</v>
      </c>
      <c r="C18" s="362">
        <v>78</v>
      </c>
      <c r="D18" s="362">
        <v>88736</v>
      </c>
      <c r="E18" s="362">
        <v>83</v>
      </c>
      <c r="F18" s="362">
        <v>95</v>
      </c>
      <c r="G18" s="363">
        <v>96132</v>
      </c>
    </row>
    <row r="19" spans="1:7" ht="27.75" customHeight="1">
      <c r="A19" s="361" t="s">
        <v>128</v>
      </c>
      <c r="B19" s="362">
        <v>8</v>
      </c>
      <c r="C19" s="362">
        <v>8</v>
      </c>
      <c r="D19" s="362">
        <v>3691</v>
      </c>
      <c r="E19" s="362">
        <v>13</v>
      </c>
      <c r="F19" s="362">
        <v>15</v>
      </c>
      <c r="G19" s="363">
        <v>4513</v>
      </c>
    </row>
    <row r="20" spans="1:7" ht="27.75" customHeight="1">
      <c r="A20" s="361" t="s">
        <v>2144</v>
      </c>
      <c r="B20" s="362">
        <v>53</v>
      </c>
      <c r="C20" s="362">
        <v>74</v>
      </c>
      <c r="D20" s="362">
        <v>28716</v>
      </c>
      <c r="E20" s="362">
        <v>21</v>
      </c>
      <c r="F20" s="362">
        <v>22</v>
      </c>
      <c r="G20" s="363">
        <v>16557</v>
      </c>
    </row>
    <row r="21" spans="1:7" ht="27.75" customHeight="1">
      <c r="A21" s="361" t="s">
        <v>129</v>
      </c>
      <c r="B21" s="362">
        <v>47</v>
      </c>
      <c r="C21" s="362">
        <v>49</v>
      </c>
      <c r="D21" s="362">
        <v>10728</v>
      </c>
      <c r="E21" s="362">
        <v>19</v>
      </c>
      <c r="F21" s="362">
        <v>19</v>
      </c>
      <c r="G21" s="363">
        <v>8920</v>
      </c>
    </row>
    <row r="22" spans="1:7" ht="27.75" customHeight="1">
      <c r="A22" s="361" t="s">
        <v>130</v>
      </c>
      <c r="B22" s="362">
        <v>88</v>
      </c>
      <c r="C22" s="362">
        <v>162</v>
      </c>
      <c r="D22" s="362">
        <v>117571</v>
      </c>
      <c r="E22" s="362">
        <v>55</v>
      </c>
      <c r="F22" s="362">
        <v>55</v>
      </c>
      <c r="G22" s="363">
        <v>54154</v>
      </c>
    </row>
    <row r="23" spans="1:7" ht="27.75" customHeight="1">
      <c r="A23" s="361" t="s">
        <v>774</v>
      </c>
      <c r="B23" s="362">
        <v>47</v>
      </c>
      <c r="C23" s="362">
        <v>56</v>
      </c>
      <c r="D23" s="362">
        <v>22672</v>
      </c>
      <c r="E23" s="362">
        <v>70</v>
      </c>
      <c r="F23" s="362">
        <v>83</v>
      </c>
      <c r="G23" s="363">
        <v>49424</v>
      </c>
    </row>
    <row r="24" spans="1:7" ht="27.75" customHeight="1">
      <c r="A24" s="361" t="s">
        <v>2148</v>
      </c>
      <c r="B24" s="362">
        <v>25</v>
      </c>
      <c r="C24" s="362">
        <v>25</v>
      </c>
      <c r="D24" s="362">
        <v>24429</v>
      </c>
      <c r="E24" s="362">
        <v>19</v>
      </c>
      <c r="F24" s="362">
        <v>19</v>
      </c>
      <c r="G24" s="363">
        <v>15702</v>
      </c>
    </row>
    <row r="25" spans="1:7" ht="27.75" customHeight="1">
      <c r="A25" s="361" t="s">
        <v>1824</v>
      </c>
      <c r="B25" s="362">
        <v>81</v>
      </c>
      <c r="C25" s="362">
        <v>109</v>
      </c>
      <c r="D25" s="362">
        <v>39824</v>
      </c>
      <c r="E25" s="362">
        <v>27</v>
      </c>
      <c r="F25" s="362">
        <v>29</v>
      </c>
      <c r="G25" s="363">
        <v>18175</v>
      </c>
    </row>
    <row r="26" spans="1:7" ht="27.75" customHeight="1">
      <c r="A26" s="361" t="s">
        <v>131</v>
      </c>
      <c r="B26" s="362">
        <v>68</v>
      </c>
      <c r="C26" s="362">
        <v>74</v>
      </c>
      <c r="D26" s="362">
        <v>21418</v>
      </c>
      <c r="E26" s="362">
        <v>92</v>
      </c>
      <c r="F26" s="362">
        <v>101</v>
      </c>
      <c r="G26" s="363">
        <v>64071</v>
      </c>
    </row>
    <row r="27" spans="1:7" ht="27.75" customHeight="1">
      <c r="A27" s="361" t="s">
        <v>132</v>
      </c>
      <c r="B27" s="362">
        <v>181</v>
      </c>
      <c r="C27" s="362">
        <v>547</v>
      </c>
      <c r="D27" s="362">
        <v>179654</v>
      </c>
      <c r="E27" s="362">
        <v>29</v>
      </c>
      <c r="F27" s="362">
        <v>35</v>
      </c>
      <c r="G27" s="363">
        <v>35888</v>
      </c>
    </row>
    <row r="28" ht="25.5" customHeight="1"/>
  </sheetData>
  <mergeCells count="7">
    <mergeCell ref="A7:A9"/>
    <mergeCell ref="B7:D8"/>
    <mergeCell ref="E7:G8"/>
    <mergeCell ref="A3:G3"/>
    <mergeCell ref="A4:G4"/>
    <mergeCell ref="A5:G5"/>
    <mergeCell ref="A6:F6"/>
  </mergeCells>
  <printOptions/>
  <pageMargins left="0.7874015748031497" right="0.984251968503937" top="0.984251968503937" bottom="0.7874015748031497" header="0" footer="0"/>
  <pageSetup horizontalDpi="120" verticalDpi="120" orientation="portrait" paperSize="9" r:id="rId1"/>
</worksheet>
</file>

<file path=xl/worksheets/sheet7.xml><?xml version="1.0" encoding="utf-8"?>
<worksheet xmlns="http://schemas.openxmlformats.org/spreadsheetml/2006/main" xmlns:r="http://schemas.openxmlformats.org/officeDocument/2006/relationships">
  <dimension ref="A2:E59"/>
  <sheetViews>
    <sheetView workbookViewId="0" topLeftCell="A1">
      <selection activeCell="E17" sqref="E9:E17"/>
    </sheetView>
  </sheetViews>
  <sheetFormatPr defaultColWidth="9.140625" defaultRowHeight="12.75"/>
  <cols>
    <col min="1" max="1" width="36.421875" style="141" customWidth="1"/>
    <col min="2" max="2" width="10.140625" style="141" customWidth="1"/>
    <col min="3" max="3" width="14.8515625" style="141" customWidth="1"/>
    <col min="4" max="4" width="13.7109375" style="141" customWidth="1"/>
    <col min="5" max="5" width="29.28125" style="141" customWidth="1"/>
    <col min="6" max="6" width="12.8515625" style="141" customWidth="1"/>
    <col min="7" max="7" width="15.28125" style="141" customWidth="1"/>
    <col min="8" max="8" width="14.7109375" style="141" customWidth="1"/>
    <col min="9" max="9" width="9.8515625" style="141" customWidth="1"/>
    <col min="10" max="13" width="8.7109375" style="141" customWidth="1"/>
    <col min="14" max="16" width="4.8515625" style="141" customWidth="1"/>
    <col min="17" max="17" width="9.7109375" style="141" customWidth="1"/>
    <col min="18" max="19" width="8.57421875" style="141" customWidth="1"/>
    <col min="20" max="22" width="6.140625" style="141" customWidth="1"/>
    <col min="23" max="25" width="4.7109375" style="141" customWidth="1"/>
    <col min="26" max="16384" width="10.28125" style="141" customWidth="1"/>
  </cols>
  <sheetData>
    <row r="2" spans="1:5" ht="12.75">
      <c r="A2" s="170" t="s">
        <v>340</v>
      </c>
      <c r="B2" s="170"/>
      <c r="C2" s="170"/>
      <c r="D2" s="170"/>
      <c r="E2" s="170"/>
    </row>
    <row r="3" ht="12.75">
      <c r="A3" s="170" t="s">
        <v>963</v>
      </c>
    </row>
    <row r="4" ht="12" customHeight="1">
      <c r="A4" s="218" t="s">
        <v>2080</v>
      </c>
    </row>
    <row r="5" spans="1:5" ht="18.75" customHeight="1">
      <c r="A5" s="457" t="s">
        <v>16</v>
      </c>
      <c r="B5" s="460" t="s">
        <v>604</v>
      </c>
      <c r="C5" s="460" t="s">
        <v>605</v>
      </c>
      <c r="D5" s="460" t="s">
        <v>606</v>
      </c>
      <c r="E5" s="465" t="s">
        <v>17</v>
      </c>
    </row>
    <row r="6" spans="1:5" ht="12.75">
      <c r="A6" s="458"/>
      <c r="B6" s="461"/>
      <c r="C6" s="461"/>
      <c r="D6" s="461"/>
      <c r="E6" s="427"/>
    </row>
    <row r="7" spans="1:5" ht="46.5" customHeight="1">
      <c r="A7" s="458"/>
      <c r="B7" s="462"/>
      <c r="C7" s="462"/>
      <c r="D7" s="462"/>
      <c r="E7" s="427"/>
    </row>
    <row r="8" spans="1:5" ht="12" customHeight="1">
      <c r="A8" s="459"/>
      <c r="B8" s="466" t="s">
        <v>18</v>
      </c>
      <c r="C8" s="424"/>
      <c r="D8" s="467"/>
      <c r="E8" s="211"/>
    </row>
    <row r="9" spans="1:5" s="170" customFormat="1" ht="13.5">
      <c r="A9" s="215" t="s">
        <v>1700</v>
      </c>
      <c r="B9" s="214"/>
      <c r="C9" s="214"/>
      <c r="D9" s="214"/>
      <c r="E9" s="167" t="s">
        <v>1243</v>
      </c>
    </row>
    <row r="10" spans="1:5" s="170" customFormat="1" ht="13.5">
      <c r="A10" s="203" t="s">
        <v>1244</v>
      </c>
      <c r="B10" s="204"/>
      <c r="C10" s="204"/>
      <c r="D10" s="204"/>
      <c r="E10" s="167"/>
    </row>
    <row r="11" spans="1:5" s="170" customFormat="1" ht="13.5">
      <c r="A11" s="203" t="s">
        <v>1701</v>
      </c>
      <c r="B11" s="204"/>
      <c r="C11" s="204"/>
      <c r="D11" s="204"/>
      <c r="E11" s="167" t="s">
        <v>1245</v>
      </c>
    </row>
    <row r="12" spans="1:5" s="170" customFormat="1" ht="13.5">
      <c r="A12" s="203" t="s">
        <v>1283</v>
      </c>
      <c r="B12" s="204">
        <v>1037808</v>
      </c>
      <c r="C12" s="204">
        <v>754853.1</v>
      </c>
      <c r="D12" s="204">
        <v>282954.9</v>
      </c>
      <c r="E12" s="167" t="s">
        <v>635</v>
      </c>
    </row>
    <row r="13" spans="1:5" s="170" customFormat="1" ht="13.5">
      <c r="A13" s="203" t="s">
        <v>1284</v>
      </c>
      <c r="B13" s="204">
        <v>85319.1</v>
      </c>
      <c r="C13" s="204">
        <v>63441.1</v>
      </c>
      <c r="D13" s="204">
        <v>21878</v>
      </c>
      <c r="E13" s="167" t="s">
        <v>184</v>
      </c>
    </row>
    <row r="14" spans="1:5" ht="12.75">
      <c r="A14" s="177" t="s">
        <v>185</v>
      </c>
      <c r="B14" s="202">
        <v>7353.5</v>
      </c>
      <c r="C14" s="202">
        <v>2888</v>
      </c>
      <c r="D14" s="202">
        <v>4465.5</v>
      </c>
      <c r="E14" s="218" t="s">
        <v>186</v>
      </c>
    </row>
    <row r="15" spans="1:5" ht="12.75">
      <c r="A15" s="177" t="s">
        <v>187</v>
      </c>
      <c r="B15" s="202"/>
      <c r="C15" s="202"/>
      <c r="D15" s="202"/>
      <c r="E15" s="218" t="s">
        <v>188</v>
      </c>
    </row>
    <row r="16" spans="1:5" ht="12.75">
      <c r="A16" s="177" t="s">
        <v>268</v>
      </c>
      <c r="B16" s="202">
        <v>65259.8</v>
      </c>
      <c r="C16" s="202">
        <v>52265.7</v>
      </c>
      <c r="D16" s="202">
        <v>12994.1</v>
      </c>
      <c r="E16" s="218" t="s">
        <v>190</v>
      </c>
    </row>
    <row r="17" spans="1:5" ht="12.75">
      <c r="A17" s="177" t="s">
        <v>269</v>
      </c>
      <c r="B17" s="202">
        <v>12705.8</v>
      </c>
      <c r="C17" s="202">
        <v>8287.4</v>
      </c>
      <c r="D17" s="202">
        <v>4418.4</v>
      </c>
      <c r="E17" s="218" t="s">
        <v>191</v>
      </c>
    </row>
    <row r="18" spans="1:5" s="170" customFormat="1" ht="13.5">
      <c r="A18" s="203" t="s">
        <v>192</v>
      </c>
      <c r="B18" s="204">
        <v>517591</v>
      </c>
      <c r="C18" s="204">
        <v>362231</v>
      </c>
      <c r="D18" s="204">
        <v>155360</v>
      </c>
      <c r="E18" s="167" t="s">
        <v>193</v>
      </c>
    </row>
    <row r="19" spans="1:4" ht="12.75">
      <c r="A19" s="177" t="s">
        <v>246</v>
      </c>
      <c r="B19" s="202"/>
      <c r="C19" s="202"/>
      <c r="D19" s="202"/>
    </row>
    <row r="20" spans="1:5" ht="12.75">
      <c r="A20" s="177" t="s">
        <v>270</v>
      </c>
      <c r="B20" s="202">
        <v>10894.5</v>
      </c>
      <c r="C20" s="202">
        <v>9186.9</v>
      </c>
      <c r="D20" s="202">
        <v>1707.6</v>
      </c>
      <c r="E20" s="218" t="s">
        <v>607</v>
      </c>
    </row>
    <row r="21" spans="1:5" ht="12.75">
      <c r="A21" s="177" t="s">
        <v>194</v>
      </c>
      <c r="B21" s="202">
        <v>12959.5</v>
      </c>
      <c r="C21" s="202">
        <v>6200.6</v>
      </c>
      <c r="D21" s="202">
        <v>6758.9</v>
      </c>
      <c r="E21" s="218" t="s">
        <v>195</v>
      </c>
    </row>
    <row r="22" spans="1:5" ht="12.75">
      <c r="A22" s="177"/>
      <c r="B22" s="202"/>
      <c r="C22" s="202"/>
      <c r="D22" s="202"/>
      <c r="E22" s="218" t="s">
        <v>248</v>
      </c>
    </row>
    <row r="23" spans="1:5" ht="12.75">
      <c r="A23" s="177" t="s">
        <v>1246</v>
      </c>
      <c r="B23" s="202">
        <v>154049.6</v>
      </c>
      <c r="C23" s="202">
        <v>131133.6</v>
      </c>
      <c r="D23" s="202">
        <v>22916</v>
      </c>
      <c r="E23" s="218" t="s">
        <v>250</v>
      </c>
    </row>
    <row r="24" spans="1:5" ht="12.75">
      <c r="A24" s="177"/>
      <c r="B24" s="202"/>
      <c r="C24" s="202"/>
      <c r="D24" s="202"/>
      <c r="E24" s="218" t="s">
        <v>196</v>
      </c>
    </row>
    <row r="25" spans="1:5" ht="12.75">
      <c r="A25" s="177" t="s">
        <v>197</v>
      </c>
      <c r="B25" s="202">
        <v>4406.5</v>
      </c>
      <c r="C25" s="202">
        <v>2983.4</v>
      </c>
      <c r="D25" s="202">
        <v>1423.1</v>
      </c>
      <c r="E25" s="218" t="s">
        <v>190</v>
      </c>
    </row>
    <row r="26" spans="1:5" ht="12.75">
      <c r="A26" s="177"/>
      <c r="B26" s="202"/>
      <c r="C26" s="202"/>
      <c r="D26" s="202"/>
      <c r="E26" s="218" t="s">
        <v>198</v>
      </c>
    </row>
    <row r="27" spans="1:5" ht="12.75">
      <c r="A27" s="177" t="s">
        <v>271</v>
      </c>
      <c r="B27" s="202">
        <v>289494.6</v>
      </c>
      <c r="C27" s="202">
        <v>196203.5</v>
      </c>
      <c r="D27" s="202">
        <v>93291.1</v>
      </c>
      <c r="E27" s="218" t="s">
        <v>199</v>
      </c>
    </row>
    <row r="28" spans="1:5" ht="12.75">
      <c r="A28" s="177" t="s">
        <v>1247</v>
      </c>
      <c r="B28" s="202"/>
      <c r="C28" s="202"/>
      <c r="D28" s="202"/>
      <c r="E28" s="218"/>
    </row>
    <row r="29" spans="1:5" ht="12.75">
      <c r="A29" s="177" t="s">
        <v>272</v>
      </c>
      <c r="B29" s="202"/>
      <c r="C29" s="202"/>
      <c r="D29" s="202"/>
      <c r="E29" s="218"/>
    </row>
    <row r="30" spans="1:5" ht="12.75">
      <c r="A30" s="177" t="s">
        <v>273</v>
      </c>
      <c r="B30" s="202"/>
      <c r="C30" s="202"/>
      <c r="D30" s="202"/>
      <c r="E30" s="218" t="s">
        <v>608</v>
      </c>
    </row>
    <row r="31" spans="1:5" ht="12.75">
      <c r="A31" s="177" t="s">
        <v>274</v>
      </c>
      <c r="B31" s="202"/>
      <c r="C31" s="202"/>
      <c r="D31" s="202"/>
      <c r="E31" s="218" t="s">
        <v>609</v>
      </c>
    </row>
    <row r="32" spans="1:5" ht="12.75">
      <c r="A32" s="177" t="s">
        <v>275</v>
      </c>
      <c r="B32" s="202">
        <v>12544.2</v>
      </c>
      <c r="C32" s="202">
        <v>8043.4</v>
      </c>
      <c r="D32" s="202">
        <v>4500.8</v>
      </c>
      <c r="E32" s="218" t="s">
        <v>969</v>
      </c>
    </row>
    <row r="33" spans="1:5" ht="12.75">
      <c r="A33" s="177" t="s">
        <v>201</v>
      </c>
      <c r="B33" s="202">
        <v>33242.1</v>
      </c>
      <c r="C33" s="202">
        <v>8479.6</v>
      </c>
      <c r="D33" s="202">
        <v>24762.5</v>
      </c>
      <c r="E33" s="218" t="s">
        <v>202</v>
      </c>
    </row>
    <row r="34" spans="1:4" s="170" customFormat="1" ht="12.75">
      <c r="A34" s="203" t="s">
        <v>203</v>
      </c>
      <c r="B34" s="204"/>
      <c r="C34" s="204"/>
      <c r="D34" s="204"/>
    </row>
    <row r="35" spans="1:5" s="170" customFormat="1" ht="13.5">
      <c r="A35" s="203" t="s">
        <v>276</v>
      </c>
      <c r="B35" s="204">
        <v>434897.9</v>
      </c>
      <c r="C35" s="204">
        <v>329181</v>
      </c>
      <c r="D35" s="204">
        <v>105716.9</v>
      </c>
      <c r="E35" s="167" t="s">
        <v>204</v>
      </c>
    </row>
    <row r="36" spans="1:4" ht="12.75">
      <c r="A36" s="177" t="s">
        <v>277</v>
      </c>
      <c r="B36" s="202"/>
      <c r="C36" s="202"/>
      <c r="D36" s="202"/>
    </row>
    <row r="37" spans="1:5" ht="12.75">
      <c r="A37" s="177" t="s">
        <v>278</v>
      </c>
      <c r="B37" s="202">
        <v>242714.4</v>
      </c>
      <c r="C37" s="202">
        <v>216176.4</v>
      </c>
      <c r="D37" s="202">
        <v>26538</v>
      </c>
      <c r="E37" s="218" t="s">
        <v>207</v>
      </c>
    </row>
    <row r="38" spans="1:5" ht="12.75">
      <c r="A38" s="177" t="s">
        <v>279</v>
      </c>
      <c r="B38" s="202"/>
      <c r="C38" s="202"/>
      <c r="D38" s="202"/>
      <c r="E38" s="218" t="s">
        <v>210</v>
      </c>
    </row>
    <row r="39" spans="1:5" ht="12.75">
      <c r="A39" s="177" t="s">
        <v>280</v>
      </c>
      <c r="B39" s="134">
        <v>6264</v>
      </c>
      <c r="C39" s="134">
        <v>2268</v>
      </c>
      <c r="D39" s="134">
        <v>3996</v>
      </c>
      <c r="E39" s="218" t="s">
        <v>211</v>
      </c>
    </row>
    <row r="40" spans="1:5" ht="12.75">
      <c r="A40" s="177" t="s">
        <v>212</v>
      </c>
      <c r="B40" s="202">
        <v>7029.2</v>
      </c>
      <c r="C40" s="202">
        <v>7029.2</v>
      </c>
      <c r="D40" s="202" t="s">
        <v>538</v>
      </c>
      <c r="E40" s="218" t="s">
        <v>610</v>
      </c>
    </row>
    <row r="41" spans="1:5" ht="12.75">
      <c r="A41" s="177" t="s">
        <v>213</v>
      </c>
      <c r="B41" s="202"/>
      <c r="C41" s="202"/>
      <c r="D41" s="202"/>
      <c r="E41" s="218"/>
    </row>
    <row r="42" spans="1:5" ht="12.75">
      <c r="A42" s="177" t="s">
        <v>214</v>
      </c>
      <c r="B42" s="202"/>
      <c r="C42" s="202"/>
      <c r="D42" s="202"/>
      <c r="E42" s="218" t="s">
        <v>215</v>
      </c>
    </row>
    <row r="43" spans="1:5" ht="12.75">
      <c r="A43" s="177" t="s">
        <v>959</v>
      </c>
      <c r="B43" s="202">
        <v>8608.2</v>
      </c>
      <c r="C43" s="202">
        <v>1429.5</v>
      </c>
      <c r="D43" s="202">
        <v>7178.7</v>
      </c>
      <c r="E43" s="218" t="s">
        <v>217</v>
      </c>
    </row>
    <row r="44" spans="1:5" ht="12.75">
      <c r="A44" s="177"/>
      <c r="B44" s="202"/>
      <c r="C44" s="202"/>
      <c r="D44" s="202"/>
      <c r="E44" s="218" t="s">
        <v>262</v>
      </c>
    </row>
    <row r="45" spans="1:5" ht="12.75">
      <c r="A45" s="177" t="s">
        <v>218</v>
      </c>
      <c r="B45" s="202">
        <v>14289</v>
      </c>
      <c r="C45" s="202">
        <v>289.3</v>
      </c>
      <c r="D45" s="202">
        <v>13999.7</v>
      </c>
      <c r="E45" s="218" t="s">
        <v>281</v>
      </c>
    </row>
    <row r="46" spans="1:5" ht="12.75">
      <c r="A46" s="177" t="s">
        <v>960</v>
      </c>
      <c r="B46" s="202"/>
      <c r="C46" s="202"/>
      <c r="D46" s="202"/>
      <c r="E46" s="218" t="s">
        <v>220</v>
      </c>
    </row>
    <row r="47" spans="1:5" ht="12.75">
      <c r="A47" s="177" t="s">
        <v>961</v>
      </c>
      <c r="B47" s="202"/>
      <c r="C47" s="202"/>
      <c r="D47" s="202"/>
      <c r="E47" s="218" t="s">
        <v>221</v>
      </c>
    </row>
    <row r="48" spans="1:5" ht="12.75">
      <c r="A48" s="177" t="s">
        <v>282</v>
      </c>
      <c r="B48" s="202">
        <v>9725.9</v>
      </c>
      <c r="C48" s="202">
        <v>3010.6</v>
      </c>
      <c r="D48" s="202">
        <v>6715.3</v>
      </c>
      <c r="E48" s="218" t="s">
        <v>222</v>
      </c>
    </row>
    <row r="49" spans="1:5" ht="12.75">
      <c r="A49" s="177" t="s">
        <v>223</v>
      </c>
      <c r="B49" s="202"/>
      <c r="C49" s="202"/>
      <c r="D49" s="202"/>
      <c r="E49" s="218"/>
    </row>
    <row r="50" spans="1:5" ht="12.75">
      <c r="A50" s="177" t="s">
        <v>283</v>
      </c>
      <c r="B50" s="202">
        <v>69004.1</v>
      </c>
      <c r="C50" s="202">
        <v>42911.6</v>
      </c>
      <c r="D50" s="202">
        <v>26092.5</v>
      </c>
      <c r="E50" s="218" t="s">
        <v>225</v>
      </c>
    </row>
    <row r="51" spans="1:5" ht="12.75">
      <c r="A51" s="177" t="s">
        <v>226</v>
      </c>
      <c r="B51" s="202"/>
      <c r="C51" s="202"/>
      <c r="D51" s="202"/>
      <c r="E51" s="218" t="s">
        <v>942</v>
      </c>
    </row>
    <row r="52" spans="1:5" ht="12.75">
      <c r="A52" s="177" t="s">
        <v>943</v>
      </c>
      <c r="B52" s="202">
        <v>12449.5</v>
      </c>
      <c r="C52" s="202">
        <v>5404.1</v>
      </c>
      <c r="D52" s="202">
        <v>7045.4</v>
      </c>
      <c r="E52" s="218" t="s">
        <v>284</v>
      </c>
    </row>
    <row r="53" spans="1:5" ht="12.75">
      <c r="A53" s="177" t="s">
        <v>945</v>
      </c>
      <c r="B53" s="202"/>
      <c r="C53" s="202"/>
      <c r="D53" s="202"/>
      <c r="E53" s="218" t="s">
        <v>1234</v>
      </c>
    </row>
    <row r="54" spans="1:5" ht="12.75">
      <c r="A54" s="177" t="s">
        <v>1235</v>
      </c>
      <c r="B54" s="202">
        <v>28647.6</v>
      </c>
      <c r="C54" s="202">
        <v>12708.1</v>
      </c>
      <c r="D54" s="202">
        <v>15939.5</v>
      </c>
      <c r="E54" s="218" t="s">
        <v>1236</v>
      </c>
    </row>
    <row r="55" spans="1:5" ht="12.75">
      <c r="A55" s="177"/>
      <c r="B55" s="202"/>
      <c r="C55" s="202"/>
      <c r="D55" s="202"/>
      <c r="E55" s="218" t="s">
        <v>1237</v>
      </c>
    </row>
    <row r="56" spans="1:5" ht="12.75">
      <c r="A56" s="177" t="s">
        <v>1238</v>
      </c>
      <c r="B56" s="202">
        <v>3722.9</v>
      </c>
      <c r="C56" s="134">
        <v>3573</v>
      </c>
      <c r="D56" s="202">
        <v>149.9</v>
      </c>
      <c r="E56" s="218" t="s">
        <v>1239</v>
      </c>
    </row>
    <row r="57" spans="1:5" ht="12.75">
      <c r="A57" s="177" t="s">
        <v>1240</v>
      </c>
      <c r="B57" s="202"/>
      <c r="C57" s="202"/>
      <c r="D57" s="202"/>
      <c r="E57" s="218" t="s">
        <v>1241</v>
      </c>
    </row>
    <row r="58" spans="1:5" ht="12.75">
      <c r="A58" s="177" t="s">
        <v>285</v>
      </c>
      <c r="B58" s="202">
        <v>44892.6</v>
      </c>
      <c r="C58" s="202">
        <v>39785.3</v>
      </c>
      <c r="D58" s="202">
        <v>5107.3</v>
      </c>
      <c r="E58" s="218" t="s">
        <v>1242</v>
      </c>
    </row>
    <row r="59" spans="1:5" ht="12" customHeight="1">
      <c r="A59" s="177"/>
      <c r="B59" s="202"/>
      <c r="C59" s="202"/>
      <c r="D59" s="202"/>
      <c r="E59" s="218"/>
    </row>
    <row r="61" ht="15" customHeight="1"/>
    <row r="62" ht="3.75" customHeight="1"/>
    <row r="63" ht="15.75" customHeight="1"/>
    <row r="64" ht="14.25" customHeight="1"/>
    <row r="65" ht="15.75" customHeight="1"/>
    <row r="66" ht="12" customHeight="1"/>
    <row r="67" ht="27.75" customHeight="1"/>
    <row r="68" ht="27" customHeight="1"/>
    <row r="69" ht="27.75" customHeight="1"/>
    <row r="70" ht="19.5" customHeight="1"/>
    <row r="71" ht="19.5" customHeight="1"/>
    <row r="72" ht="19.5" customHeight="1"/>
    <row r="73" ht="30" customHeight="1"/>
    <row r="74" ht="18.75" customHeight="1"/>
    <row r="75" ht="18.75" customHeight="1"/>
    <row r="76" ht="18.75" customHeight="1"/>
    <row r="77" ht="18.75" customHeight="1"/>
    <row r="78" ht="18.75" customHeight="1"/>
    <row r="79" ht="18.75" customHeight="1"/>
    <row r="80" ht="15.75" customHeight="1"/>
    <row r="81" ht="18.75" customHeight="1"/>
    <row r="82" ht="26.2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24.75" customHeight="1"/>
    <row r="99" ht="18.75" customHeight="1"/>
    <row r="101" ht="15" customHeight="1"/>
    <row r="102" ht="3.75" customHeight="1"/>
    <row r="104" ht="12.75" customHeight="1"/>
    <row r="105" ht="15" customHeight="1"/>
    <row r="106" ht="12" customHeight="1"/>
    <row r="107" ht="37.5" customHeight="1"/>
    <row r="108" ht="20.25" customHeight="1"/>
    <row r="109" ht="30" customHeight="1"/>
    <row r="110" ht="18.75" customHeight="1"/>
    <row r="111" ht="18.75" customHeight="1"/>
    <row r="112" ht="18.75" customHeight="1"/>
    <row r="113" ht="27" customHeight="1"/>
    <row r="114" ht="18.75" customHeight="1"/>
    <row r="115" ht="18.75" customHeight="1"/>
    <row r="116" ht="18.75" customHeight="1"/>
    <row r="117" ht="18.75" customHeight="1"/>
    <row r="118" ht="18.75" customHeight="1"/>
    <row r="119" ht="18.75" customHeight="1"/>
    <row r="120" ht="18.75" customHeight="1"/>
    <row r="121" ht="18.75" customHeight="1"/>
    <row r="122" ht="27.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6.5" customHeight="1"/>
    <row r="139" ht="12" customHeight="1"/>
    <row r="141" ht="15" customHeight="1"/>
    <row r="142" ht="3.75" customHeight="1"/>
    <row r="143" ht="16.5" customHeight="1"/>
    <row r="144" ht="12.75" customHeight="1"/>
    <row r="145" ht="18" customHeight="1"/>
    <row r="146" ht="12" customHeight="1"/>
    <row r="147" ht="51.75" customHeight="1"/>
    <row r="148" ht="33" customHeight="1"/>
    <row r="149" ht="18.75" customHeight="1"/>
    <row r="150" ht="18.75" customHeight="1"/>
    <row r="151" ht="18.75" customHeight="1"/>
    <row r="152" ht="30.75" customHeight="1"/>
    <row r="153" ht="18.75" customHeight="1"/>
    <row r="154" ht="18.75" customHeight="1"/>
    <row r="155" ht="18.75" customHeight="1"/>
    <row r="156" ht="18.75" customHeight="1"/>
    <row r="157" ht="18.75" customHeight="1"/>
    <row r="158" ht="18.75" customHeight="1"/>
    <row r="159" ht="18.75" customHeight="1"/>
    <row r="160" ht="18.75" customHeight="1"/>
    <row r="161" ht="26.2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8" ht="14.25" customHeight="1"/>
    <row r="180" ht="15.75" customHeight="1"/>
    <row r="181" ht="3.75" customHeight="1"/>
    <row r="182" ht="15" customHeight="1"/>
    <row r="183" ht="12" customHeight="1"/>
    <row r="184" ht="15" customHeight="1"/>
    <row r="185" ht="12" customHeight="1"/>
    <row r="186" ht="33" customHeight="1"/>
    <row r="187" ht="26.25" customHeight="1"/>
    <row r="188" ht="35.25" customHeight="1"/>
    <row r="189" ht="18.75" customHeight="1"/>
    <row r="190" ht="18.75" customHeight="1"/>
    <row r="191" ht="18.75" customHeight="1"/>
    <row r="192" ht="29.25" customHeight="1"/>
    <row r="193" ht="18.75" customHeight="1"/>
    <row r="194" ht="18.75" customHeight="1"/>
    <row r="195" ht="18.75" customHeight="1"/>
    <row r="196" ht="18.75" customHeight="1"/>
    <row r="197" ht="18.75" customHeight="1"/>
    <row r="198" ht="18.75" customHeight="1"/>
    <row r="199" ht="18.75" customHeight="1"/>
    <row r="200" ht="18.75" customHeight="1"/>
    <row r="201" ht="26.25" customHeight="1"/>
    <row r="202" ht="18.75" customHeight="1"/>
    <row r="203" ht="18.75" customHeight="1"/>
    <row r="204" ht="18.75" customHeight="1"/>
    <row r="205" ht="18.75" customHeight="1"/>
    <row r="206" ht="18.75" customHeight="1"/>
    <row r="207" ht="18.75" customHeight="1"/>
    <row r="208" ht="17.25" customHeight="1"/>
    <row r="209" ht="18.75" customHeight="1"/>
    <row r="210" ht="18.75" customHeight="1"/>
    <row r="211" ht="18.75" customHeight="1"/>
    <row r="212" ht="18.75" customHeight="1"/>
    <row r="213" ht="18.75" customHeight="1"/>
    <row r="214" ht="18.75" customHeight="1"/>
    <row r="215" ht="16.5" customHeight="1"/>
    <row r="216" ht="14.25" customHeight="1"/>
  </sheetData>
  <mergeCells count="6">
    <mergeCell ref="E5:E7"/>
    <mergeCell ref="B8:D8"/>
    <mergeCell ref="A5:A8"/>
    <mergeCell ref="B5:B7"/>
    <mergeCell ref="C5:C7"/>
    <mergeCell ref="D5:D7"/>
  </mergeCells>
  <printOptions/>
  <pageMargins left="0.9448818897637796" right="0.7480314960629921" top="0.6692913385826772" bottom="0.6692913385826772" header="0.5118110236220472" footer="0.5118110236220472"/>
  <pageSetup horizontalDpi="600" verticalDpi="600" orientation="portrait" paperSize="9" r:id="rId1"/>
</worksheet>
</file>

<file path=xl/worksheets/sheet70.xml><?xml version="1.0" encoding="utf-8"?>
<worksheet xmlns="http://schemas.openxmlformats.org/spreadsheetml/2006/main" xmlns:r="http://schemas.openxmlformats.org/officeDocument/2006/relationships">
  <dimension ref="A3:G27"/>
  <sheetViews>
    <sheetView workbookViewId="0" topLeftCell="A16">
      <selection activeCell="A10" sqref="A10:G27"/>
    </sheetView>
  </sheetViews>
  <sheetFormatPr defaultColWidth="9.140625" defaultRowHeight="12.75"/>
  <cols>
    <col min="1" max="1" width="20.8515625" style="0" customWidth="1"/>
    <col min="2" max="2" width="9.00390625" style="0" customWidth="1"/>
    <col min="3" max="3" width="9.421875" style="0" customWidth="1"/>
    <col min="4" max="4" width="13.7109375" style="0" customWidth="1"/>
    <col min="5" max="5" width="8.57421875" style="0" customWidth="1"/>
    <col min="7" max="7" width="13.7109375" style="0" customWidth="1"/>
    <col min="8" max="8" width="4.8515625" style="0" customWidth="1"/>
  </cols>
  <sheetData>
    <row r="3" spans="1:7" ht="18.75" customHeight="1">
      <c r="A3" s="365" t="s">
        <v>417</v>
      </c>
      <c r="B3" s="365"/>
      <c r="C3" s="365"/>
      <c r="D3" s="365"/>
      <c r="E3" s="365"/>
      <c r="F3" s="365"/>
      <c r="G3" s="365"/>
    </row>
    <row r="4" spans="1:7" ht="15.75" customHeight="1">
      <c r="A4" s="237" t="s">
        <v>1041</v>
      </c>
      <c r="B4" s="365"/>
      <c r="C4" s="365"/>
      <c r="D4" s="365"/>
      <c r="E4" s="365"/>
      <c r="F4" s="365"/>
      <c r="G4" s="365"/>
    </row>
    <row r="5" spans="1:7" ht="15.75" customHeight="1">
      <c r="A5" s="168" t="s">
        <v>133</v>
      </c>
      <c r="B5" s="365"/>
      <c r="C5" s="365"/>
      <c r="D5" s="365"/>
      <c r="E5" s="365"/>
      <c r="F5" s="365"/>
      <c r="G5" s="365"/>
    </row>
    <row r="6" spans="1:7" ht="19.5" customHeight="1">
      <c r="A6" s="366" t="s">
        <v>134</v>
      </c>
      <c r="B6" s="367"/>
      <c r="C6" s="367"/>
      <c r="D6" s="367"/>
      <c r="E6" s="367"/>
      <c r="F6" s="367"/>
      <c r="G6" s="367"/>
    </row>
    <row r="7" spans="1:7" ht="21.75" customHeight="1">
      <c r="A7" s="412" t="s">
        <v>1042</v>
      </c>
      <c r="B7" s="649" t="s">
        <v>1992</v>
      </c>
      <c r="C7" s="650"/>
      <c r="D7" s="656"/>
      <c r="E7" s="649" t="s">
        <v>1993</v>
      </c>
      <c r="F7" s="650"/>
      <c r="G7" s="650"/>
    </row>
    <row r="8" spans="1:7" ht="24" customHeight="1">
      <c r="A8" s="413"/>
      <c r="B8" s="657"/>
      <c r="C8" s="651"/>
      <c r="D8" s="658"/>
      <c r="E8" s="657"/>
      <c r="F8" s="651"/>
      <c r="G8" s="651"/>
    </row>
    <row r="9" spans="1:7" ht="86.25" customHeight="1" thickBot="1">
      <c r="A9" s="414"/>
      <c r="B9" s="233" t="s">
        <v>1043</v>
      </c>
      <c r="C9" s="233" t="s">
        <v>1044</v>
      </c>
      <c r="D9" s="368" t="s">
        <v>1045</v>
      </c>
      <c r="E9" s="233" t="s">
        <v>1043</v>
      </c>
      <c r="F9" s="368" t="s">
        <v>1044</v>
      </c>
      <c r="G9" s="364" t="s">
        <v>1046</v>
      </c>
    </row>
    <row r="10" spans="1:7" ht="33.75" customHeight="1">
      <c r="A10" s="369" t="s">
        <v>780</v>
      </c>
      <c r="B10" s="370">
        <f aca="true" t="shared" si="0" ref="B10:G10">SUM(B12:B27)</f>
        <v>4676</v>
      </c>
      <c r="C10" s="370">
        <f t="shared" si="0"/>
        <v>4975</v>
      </c>
      <c r="D10" s="370">
        <f t="shared" si="0"/>
        <v>4363584</v>
      </c>
      <c r="E10" s="370">
        <f t="shared" si="0"/>
        <v>6352</v>
      </c>
      <c r="F10" s="370">
        <f t="shared" si="0"/>
        <v>9265</v>
      </c>
      <c r="G10" s="371">
        <f t="shared" si="0"/>
        <v>608383</v>
      </c>
    </row>
    <row r="11" spans="1:7" ht="16.5" customHeight="1">
      <c r="A11" s="360" t="s">
        <v>2225</v>
      </c>
      <c r="B11" s="372"/>
      <c r="C11" s="372"/>
      <c r="D11" s="372"/>
      <c r="E11" s="372"/>
      <c r="F11" s="372"/>
      <c r="G11" s="373"/>
    </row>
    <row r="12" spans="1:7" ht="27.75" customHeight="1">
      <c r="A12" s="374" t="s">
        <v>676</v>
      </c>
      <c r="B12" s="375">
        <v>265</v>
      </c>
      <c r="C12" s="375">
        <v>296</v>
      </c>
      <c r="D12" s="375">
        <v>483002</v>
      </c>
      <c r="E12" s="375">
        <v>576</v>
      </c>
      <c r="F12" s="375">
        <v>691</v>
      </c>
      <c r="G12" s="376">
        <v>31715</v>
      </c>
    </row>
    <row r="13" spans="1:7" ht="27.75" customHeight="1">
      <c r="A13" s="374" t="s">
        <v>821</v>
      </c>
      <c r="B13" s="375">
        <v>285</v>
      </c>
      <c r="C13" s="375">
        <v>290</v>
      </c>
      <c r="D13" s="375">
        <v>146650</v>
      </c>
      <c r="E13" s="375">
        <v>354</v>
      </c>
      <c r="F13" s="375">
        <v>774</v>
      </c>
      <c r="G13" s="376">
        <v>35698</v>
      </c>
    </row>
    <row r="14" spans="1:7" ht="27.75" customHeight="1">
      <c r="A14" s="374" t="s">
        <v>765</v>
      </c>
      <c r="B14" s="375">
        <v>243</v>
      </c>
      <c r="C14" s="375">
        <v>276</v>
      </c>
      <c r="D14" s="375">
        <v>113441</v>
      </c>
      <c r="E14" s="375">
        <v>242</v>
      </c>
      <c r="F14" s="375">
        <v>389</v>
      </c>
      <c r="G14" s="376">
        <v>27530</v>
      </c>
    </row>
    <row r="15" spans="1:7" ht="27.75" customHeight="1">
      <c r="A15" s="374" t="s">
        <v>2154</v>
      </c>
      <c r="B15" s="375">
        <v>150</v>
      </c>
      <c r="C15" s="375">
        <v>159</v>
      </c>
      <c r="D15" s="375">
        <v>153356</v>
      </c>
      <c r="E15" s="375">
        <v>270</v>
      </c>
      <c r="F15" s="375">
        <v>384</v>
      </c>
      <c r="G15" s="376">
        <v>18172</v>
      </c>
    </row>
    <row r="16" spans="1:7" ht="27.75" customHeight="1">
      <c r="A16" s="374" t="s">
        <v>125</v>
      </c>
      <c r="B16" s="375">
        <v>406</v>
      </c>
      <c r="C16" s="375">
        <v>423</v>
      </c>
      <c r="D16" s="375">
        <v>190173</v>
      </c>
      <c r="E16" s="375">
        <v>661</v>
      </c>
      <c r="F16" s="375">
        <v>798</v>
      </c>
      <c r="G16" s="376">
        <v>42827</v>
      </c>
    </row>
    <row r="17" spans="1:7" ht="27.75" customHeight="1">
      <c r="A17" s="374" t="s">
        <v>126</v>
      </c>
      <c r="B17" s="375">
        <v>387</v>
      </c>
      <c r="C17" s="375">
        <v>396</v>
      </c>
      <c r="D17" s="375">
        <v>502542</v>
      </c>
      <c r="E17" s="375">
        <v>496</v>
      </c>
      <c r="F17" s="375">
        <v>658</v>
      </c>
      <c r="G17" s="376">
        <v>41953</v>
      </c>
    </row>
    <row r="18" spans="1:7" ht="27.75" customHeight="1">
      <c r="A18" s="374" t="s">
        <v>127</v>
      </c>
      <c r="B18" s="375">
        <v>685</v>
      </c>
      <c r="C18" s="375">
        <v>711</v>
      </c>
      <c r="D18" s="375">
        <v>556639</v>
      </c>
      <c r="E18" s="375">
        <v>546</v>
      </c>
      <c r="F18" s="375">
        <v>602</v>
      </c>
      <c r="G18" s="376">
        <v>101413</v>
      </c>
    </row>
    <row r="19" spans="1:7" ht="27.75" customHeight="1">
      <c r="A19" s="374" t="s">
        <v>128</v>
      </c>
      <c r="B19" s="375">
        <v>99</v>
      </c>
      <c r="C19" s="375">
        <v>105</v>
      </c>
      <c r="D19" s="375">
        <v>181444</v>
      </c>
      <c r="E19" s="375">
        <v>268</v>
      </c>
      <c r="F19" s="375">
        <v>383</v>
      </c>
      <c r="G19" s="376">
        <v>34533</v>
      </c>
    </row>
    <row r="20" spans="1:7" ht="27.75" customHeight="1">
      <c r="A20" s="374" t="s">
        <v>2144</v>
      </c>
      <c r="B20" s="375">
        <v>249</v>
      </c>
      <c r="C20" s="375">
        <v>257</v>
      </c>
      <c r="D20" s="375">
        <v>117431</v>
      </c>
      <c r="E20" s="375">
        <v>255</v>
      </c>
      <c r="F20" s="375">
        <v>448</v>
      </c>
      <c r="G20" s="376">
        <v>26860</v>
      </c>
    </row>
    <row r="21" spans="1:7" ht="27.75" customHeight="1">
      <c r="A21" s="374" t="s">
        <v>129</v>
      </c>
      <c r="B21" s="375">
        <v>129</v>
      </c>
      <c r="C21" s="375">
        <v>130</v>
      </c>
      <c r="D21" s="375">
        <v>95485</v>
      </c>
      <c r="E21" s="375">
        <v>108</v>
      </c>
      <c r="F21" s="375">
        <v>215</v>
      </c>
      <c r="G21" s="376">
        <v>17441</v>
      </c>
    </row>
    <row r="22" spans="1:7" ht="27.75" customHeight="1">
      <c r="A22" s="374" t="s">
        <v>130</v>
      </c>
      <c r="B22" s="375">
        <v>265</v>
      </c>
      <c r="C22" s="375">
        <v>299</v>
      </c>
      <c r="D22" s="375">
        <v>327403</v>
      </c>
      <c r="E22" s="375">
        <v>329</v>
      </c>
      <c r="F22" s="375">
        <v>406</v>
      </c>
      <c r="G22" s="376">
        <v>44586</v>
      </c>
    </row>
    <row r="23" spans="1:7" ht="27.75" customHeight="1">
      <c r="A23" s="374" t="s">
        <v>774</v>
      </c>
      <c r="B23" s="375">
        <v>476</v>
      </c>
      <c r="C23" s="375">
        <v>519</v>
      </c>
      <c r="D23" s="375">
        <v>678838</v>
      </c>
      <c r="E23" s="375">
        <v>721</v>
      </c>
      <c r="F23" s="375">
        <v>1399</v>
      </c>
      <c r="G23" s="376">
        <v>58708</v>
      </c>
    </row>
    <row r="24" spans="1:7" ht="27.75" customHeight="1">
      <c r="A24" s="374" t="s">
        <v>2148</v>
      </c>
      <c r="B24" s="375">
        <v>151</v>
      </c>
      <c r="C24" s="375">
        <v>169</v>
      </c>
      <c r="D24" s="375">
        <v>80890</v>
      </c>
      <c r="E24" s="375">
        <v>216</v>
      </c>
      <c r="F24" s="375">
        <v>268</v>
      </c>
      <c r="G24" s="376">
        <v>12908</v>
      </c>
    </row>
    <row r="25" spans="1:7" ht="27.75" customHeight="1">
      <c r="A25" s="374" t="s">
        <v>1824</v>
      </c>
      <c r="B25" s="375">
        <v>167</v>
      </c>
      <c r="C25" s="375">
        <v>182</v>
      </c>
      <c r="D25" s="375">
        <v>140596</v>
      </c>
      <c r="E25" s="375">
        <v>247</v>
      </c>
      <c r="F25" s="375">
        <v>548</v>
      </c>
      <c r="G25" s="376">
        <v>30987</v>
      </c>
    </row>
    <row r="26" spans="1:7" ht="27.75" customHeight="1">
      <c r="A26" s="374" t="s">
        <v>131</v>
      </c>
      <c r="B26" s="375">
        <v>519</v>
      </c>
      <c r="C26" s="375">
        <v>536</v>
      </c>
      <c r="D26" s="375">
        <v>385425</v>
      </c>
      <c r="E26" s="375">
        <v>789</v>
      </c>
      <c r="F26" s="375">
        <v>930</v>
      </c>
      <c r="G26" s="376">
        <v>57082</v>
      </c>
    </row>
    <row r="27" spans="1:7" ht="27.75" customHeight="1">
      <c r="A27" s="374" t="s">
        <v>132</v>
      </c>
      <c r="B27" s="375">
        <v>200</v>
      </c>
      <c r="C27" s="375">
        <v>227</v>
      </c>
      <c r="D27" s="375">
        <v>210269</v>
      </c>
      <c r="E27" s="375">
        <v>274</v>
      </c>
      <c r="F27" s="375">
        <v>372</v>
      </c>
      <c r="G27" s="376">
        <v>25970</v>
      </c>
    </row>
    <row r="28" ht="25.5" customHeight="1"/>
  </sheetData>
  <mergeCells count="3">
    <mergeCell ref="A7:A9"/>
    <mergeCell ref="B7:D8"/>
    <mergeCell ref="E7:G8"/>
  </mergeCells>
  <printOptions/>
  <pageMargins left="0.7874015748031497" right="0.984251968503937" top="0.7874015748031497" bottom="0.7874015748031497" header="0" footer="0"/>
  <pageSetup horizontalDpi="120" verticalDpi="120" orientation="portrait" paperSize="9" r:id="rId1"/>
</worksheet>
</file>

<file path=xl/worksheets/sheet71.xml><?xml version="1.0" encoding="utf-8"?>
<worksheet xmlns="http://schemas.openxmlformats.org/spreadsheetml/2006/main" xmlns:r="http://schemas.openxmlformats.org/officeDocument/2006/relationships">
  <dimension ref="A2:I30"/>
  <sheetViews>
    <sheetView workbookViewId="0" topLeftCell="A22">
      <selection activeCell="A13" sqref="A13:G30"/>
    </sheetView>
  </sheetViews>
  <sheetFormatPr defaultColWidth="9.140625" defaultRowHeight="12.75"/>
  <cols>
    <col min="1" max="1" width="19.57421875" style="10" customWidth="1"/>
    <col min="2" max="2" width="8.57421875" style="10" customWidth="1"/>
    <col min="3" max="3" width="9.8515625" style="10" customWidth="1"/>
    <col min="4" max="4" width="13.00390625" style="10" customWidth="1"/>
    <col min="5" max="5" width="11.28125" style="10" customWidth="1"/>
    <col min="6" max="6" width="12.28125" style="10" customWidth="1"/>
    <col min="7" max="7" width="16.28125" style="10" customWidth="1"/>
    <col min="8" max="8" width="4.00390625" style="10" customWidth="1"/>
    <col min="9" max="16384" width="9.140625" style="10" customWidth="1"/>
  </cols>
  <sheetData>
    <row r="2" spans="1:7" ht="26.25" customHeight="1">
      <c r="A2" s="668" t="s">
        <v>1047</v>
      </c>
      <c r="B2" s="668"/>
      <c r="C2" s="668"/>
      <c r="D2" s="668"/>
      <c r="E2" s="668"/>
      <c r="F2" s="668"/>
      <c r="G2" s="668"/>
    </row>
    <row r="3" spans="1:7" ht="13.5" customHeight="1">
      <c r="A3" s="669" t="s">
        <v>1048</v>
      </c>
      <c r="B3" s="669"/>
      <c r="C3" s="669"/>
      <c r="D3" s="669"/>
      <c r="E3" s="669"/>
      <c r="F3" s="669"/>
      <c r="G3" s="669"/>
    </row>
    <row r="4" spans="1:7" ht="14.25" customHeight="1">
      <c r="A4" s="670" t="s">
        <v>1049</v>
      </c>
      <c r="B4" s="670"/>
      <c r="C4" s="670"/>
      <c r="D4" s="670"/>
      <c r="E4" s="670"/>
      <c r="F4" s="670"/>
      <c r="G4" s="670"/>
    </row>
    <row r="5" spans="1:7" ht="17.25" customHeight="1">
      <c r="A5" s="671" t="s">
        <v>1050</v>
      </c>
      <c r="B5" s="671"/>
      <c r="C5" s="671"/>
      <c r="D5" s="671"/>
      <c r="E5" s="671"/>
      <c r="F5" s="671"/>
      <c r="G5" s="671"/>
    </row>
    <row r="6" spans="1:7" ht="16.5" customHeight="1">
      <c r="A6" s="331" t="s">
        <v>1051</v>
      </c>
      <c r="B6" s="377"/>
      <c r="C6" s="377"/>
      <c r="D6" s="377"/>
      <c r="E6" s="377"/>
      <c r="F6" s="377"/>
      <c r="G6" s="377"/>
    </row>
    <row r="7" spans="1:7" ht="15.75" customHeight="1">
      <c r="A7" s="331" t="s">
        <v>1052</v>
      </c>
      <c r="B7" s="378"/>
      <c r="C7" s="378"/>
      <c r="D7" s="378"/>
      <c r="E7" s="378"/>
      <c r="F7" s="378"/>
      <c r="G7" s="378"/>
    </row>
    <row r="8" spans="1:9" ht="18" customHeight="1">
      <c r="A8" s="666" t="s">
        <v>1053</v>
      </c>
      <c r="B8" s="667"/>
      <c r="C8" s="667"/>
      <c r="D8" s="667"/>
      <c r="E8" s="667"/>
      <c r="F8" s="667"/>
      <c r="G8" s="667"/>
      <c r="I8" s="10" t="s">
        <v>135</v>
      </c>
    </row>
    <row r="9" spans="1:7" ht="24" customHeight="1">
      <c r="A9" s="665" t="s">
        <v>1054</v>
      </c>
      <c r="B9" s="605" t="s">
        <v>1055</v>
      </c>
      <c r="C9" s="659"/>
      <c r="D9" s="660"/>
      <c r="E9" s="661" t="s">
        <v>136</v>
      </c>
      <c r="F9" s="661"/>
      <c r="G9" s="661"/>
    </row>
    <row r="10" spans="1:7" ht="36" customHeight="1">
      <c r="A10" s="536"/>
      <c r="B10" s="543"/>
      <c r="C10" s="568"/>
      <c r="D10" s="536"/>
      <c r="E10" s="662"/>
      <c r="F10" s="662"/>
      <c r="G10" s="662"/>
    </row>
    <row r="11" spans="1:7" ht="46.5" customHeight="1">
      <c r="A11" s="536"/>
      <c r="B11" s="544"/>
      <c r="C11" s="586"/>
      <c r="D11" s="537"/>
      <c r="E11" s="663" t="s">
        <v>137</v>
      </c>
      <c r="F11" s="664"/>
      <c r="G11" s="664"/>
    </row>
    <row r="12" spans="1:7" ht="66" customHeight="1" thickBot="1">
      <c r="A12" s="600"/>
      <c r="B12" s="283" t="s">
        <v>1056</v>
      </c>
      <c r="C12" s="379" t="s">
        <v>362</v>
      </c>
      <c r="D12" s="283" t="s">
        <v>366</v>
      </c>
      <c r="E12" s="379" t="s">
        <v>1057</v>
      </c>
      <c r="F12" s="283" t="s">
        <v>362</v>
      </c>
      <c r="G12" s="380" t="s">
        <v>1058</v>
      </c>
    </row>
    <row r="13" spans="1:7" ht="28.5" customHeight="1">
      <c r="A13" s="303" t="s">
        <v>780</v>
      </c>
      <c r="B13" s="381">
        <f aca="true" t="shared" si="0" ref="B13:G13">SUM(B15:B30)</f>
        <v>6003</v>
      </c>
      <c r="C13" s="381">
        <f t="shared" si="0"/>
        <v>7325</v>
      </c>
      <c r="D13" s="381">
        <f t="shared" si="0"/>
        <v>7297361</v>
      </c>
      <c r="E13" s="381">
        <f t="shared" si="0"/>
        <v>849</v>
      </c>
      <c r="F13" s="381">
        <f t="shared" si="0"/>
        <v>920</v>
      </c>
      <c r="G13" s="382">
        <f t="shared" si="0"/>
        <v>957851</v>
      </c>
    </row>
    <row r="14" spans="1:7" ht="13.5" customHeight="1">
      <c r="A14" s="383" t="s">
        <v>2225</v>
      </c>
      <c r="B14" s="381"/>
      <c r="C14" s="381"/>
      <c r="D14" s="381"/>
      <c r="E14" s="381"/>
      <c r="F14" s="381"/>
      <c r="G14" s="382"/>
    </row>
    <row r="15" spans="1:7" ht="28.5" customHeight="1">
      <c r="A15" s="384" t="s">
        <v>676</v>
      </c>
      <c r="B15" s="362">
        <v>284</v>
      </c>
      <c r="C15" s="362">
        <v>369</v>
      </c>
      <c r="D15" s="362">
        <v>702181</v>
      </c>
      <c r="E15" s="362">
        <v>66</v>
      </c>
      <c r="F15" s="362">
        <v>68</v>
      </c>
      <c r="G15" s="385">
        <v>68530</v>
      </c>
    </row>
    <row r="16" spans="1:7" ht="28.5" customHeight="1">
      <c r="A16" s="384" t="s">
        <v>821</v>
      </c>
      <c r="B16" s="362">
        <v>748</v>
      </c>
      <c r="C16" s="362">
        <v>905</v>
      </c>
      <c r="D16" s="362">
        <v>437448</v>
      </c>
      <c r="E16" s="362">
        <v>49</v>
      </c>
      <c r="F16" s="362">
        <v>53</v>
      </c>
      <c r="G16" s="385">
        <v>42731</v>
      </c>
    </row>
    <row r="17" spans="1:7" ht="28.5" customHeight="1">
      <c r="A17" s="384" t="s">
        <v>765</v>
      </c>
      <c r="B17" s="362">
        <v>183</v>
      </c>
      <c r="C17" s="362">
        <v>232</v>
      </c>
      <c r="D17" s="362">
        <v>109572</v>
      </c>
      <c r="E17" s="362">
        <v>41</v>
      </c>
      <c r="F17" s="362">
        <v>45</v>
      </c>
      <c r="G17" s="385">
        <v>33102</v>
      </c>
    </row>
    <row r="18" spans="1:7" ht="28.5" customHeight="1">
      <c r="A18" s="384" t="s">
        <v>2154</v>
      </c>
      <c r="B18" s="362">
        <v>167</v>
      </c>
      <c r="C18" s="362">
        <v>225</v>
      </c>
      <c r="D18" s="362">
        <v>253990</v>
      </c>
      <c r="E18" s="362">
        <v>34</v>
      </c>
      <c r="F18" s="362">
        <v>36</v>
      </c>
      <c r="G18" s="385">
        <v>27193</v>
      </c>
    </row>
    <row r="19" spans="1:7" ht="28.5" customHeight="1">
      <c r="A19" s="384" t="s">
        <v>125</v>
      </c>
      <c r="B19" s="362">
        <v>407</v>
      </c>
      <c r="C19" s="362">
        <v>445</v>
      </c>
      <c r="D19" s="362">
        <v>892763</v>
      </c>
      <c r="E19" s="362">
        <v>53</v>
      </c>
      <c r="F19" s="362">
        <v>53</v>
      </c>
      <c r="G19" s="385">
        <v>30939</v>
      </c>
    </row>
    <row r="20" spans="1:7" ht="28.5" customHeight="1">
      <c r="A20" s="384" t="s">
        <v>126</v>
      </c>
      <c r="B20" s="362">
        <v>342</v>
      </c>
      <c r="C20" s="362">
        <v>421</v>
      </c>
      <c r="D20" s="362">
        <v>322305</v>
      </c>
      <c r="E20" s="362">
        <v>66</v>
      </c>
      <c r="F20" s="362">
        <v>77</v>
      </c>
      <c r="G20" s="385">
        <v>99417</v>
      </c>
    </row>
    <row r="21" spans="1:7" ht="28.5" customHeight="1">
      <c r="A21" s="384" t="s">
        <v>127</v>
      </c>
      <c r="B21" s="362">
        <v>580</v>
      </c>
      <c r="C21" s="362">
        <v>799</v>
      </c>
      <c r="D21" s="362">
        <v>906485</v>
      </c>
      <c r="E21" s="362">
        <v>139</v>
      </c>
      <c r="F21" s="362">
        <v>142</v>
      </c>
      <c r="G21" s="385">
        <v>169580</v>
      </c>
    </row>
    <row r="22" spans="1:7" ht="28.5" customHeight="1">
      <c r="A22" s="384" t="s">
        <v>128</v>
      </c>
      <c r="B22" s="362">
        <v>114</v>
      </c>
      <c r="C22" s="362">
        <v>165</v>
      </c>
      <c r="D22" s="362">
        <v>168076</v>
      </c>
      <c r="E22" s="362">
        <v>18</v>
      </c>
      <c r="F22" s="362">
        <v>19</v>
      </c>
      <c r="G22" s="385">
        <v>17367</v>
      </c>
    </row>
    <row r="23" spans="1:7" ht="28.5" customHeight="1">
      <c r="A23" s="384" t="s">
        <v>2144</v>
      </c>
      <c r="B23" s="362">
        <v>222</v>
      </c>
      <c r="C23" s="362">
        <v>295</v>
      </c>
      <c r="D23" s="362">
        <v>250918</v>
      </c>
      <c r="E23" s="362">
        <v>80</v>
      </c>
      <c r="F23" s="362">
        <v>111</v>
      </c>
      <c r="G23" s="385">
        <v>79923</v>
      </c>
    </row>
    <row r="24" spans="1:7" ht="28.5" customHeight="1">
      <c r="A24" s="384" t="s">
        <v>129</v>
      </c>
      <c r="B24" s="362">
        <v>120</v>
      </c>
      <c r="C24" s="362">
        <v>139</v>
      </c>
      <c r="D24" s="362">
        <v>122505</v>
      </c>
      <c r="E24" s="362">
        <v>25</v>
      </c>
      <c r="F24" s="362">
        <v>28</v>
      </c>
      <c r="G24" s="385">
        <v>29572</v>
      </c>
    </row>
    <row r="25" spans="1:7" ht="28.5" customHeight="1">
      <c r="A25" s="384" t="s">
        <v>130</v>
      </c>
      <c r="B25" s="362">
        <v>337</v>
      </c>
      <c r="C25" s="362">
        <v>445</v>
      </c>
      <c r="D25" s="362">
        <v>290703</v>
      </c>
      <c r="E25" s="362">
        <v>39</v>
      </c>
      <c r="F25" s="362">
        <v>39</v>
      </c>
      <c r="G25" s="385">
        <v>70973</v>
      </c>
    </row>
    <row r="26" spans="1:7" ht="28.5" customHeight="1">
      <c r="A26" s="384" t="s">
        <v>774</v>
      </c>
      <c r="B26" s="362">
        <v>511</v>
      </c>
      <c r="C26" s="362">
        <v>654</v>
      </c>
      <c r="D26" s="362">
        <v>975504</v>
      </c>
      <c r="E26" s="362">
        <v>64</v>
      </c>
      <c r="F26" s="362">
        <v>65</v>
      </c>
      <c r="G26" s="385">
        <v>53826</v>
      </c>
    </row>
    <row r="27" spans="1:7" ht="28.5" customHeight="1">
      <c r="A27" s="384" t="s">
        <v>2148</v>
      </c>
      <c r="B27" s="362">
        <v>114</v>
      </c>
      <c r="C27" s="362">
        <v>160</v>
      </c>
      <c r="D27" s="362">
        <v>118915</v>
      </c>
      <c r="E27" s="362">
        <v>21</v>
      </c>
      <c r="F27" s="362">
        <v>21</v>
      </c>
      <c r="G27" s="385">
        <v>21428</v>
      </c>
    </row>
    <row r="28" spans="1:7" ht="28.5" customHeight="1">
      <c r="A28" s="384" t="s">
        <v>1824</v>
      </c>
      <c r="B28" s="362">
        <v>251</v>
      </c>
      <c r="C28" s="362">
        <v>297</v>
      </c>
      <c r="D28" s="362">
        <v>277298</v>
      </c>
      <c r="E28" s="362">
        <v>16</v>
      </c>
      <c r="F28" s="362">
        <v>17</v>
      </c>
      <c r="G28" s="385">
        <v>26467</v>
      </c>
    </row>
    <row r="29" spans="1:7" ht="28.5" customHeight="1">
      <c r="A29" s="384" t="s">
        <v>131</v>
      </c>
      <c r="B29" s="362">
        <v>1468</v>
      </c>
      <c r="C29" s="362">
        <v>1573</v>
      </c>
      <c r="D29" s="362">
        <v>1274923</v>
      </c>
      <c r="E29" s="362">
        <v>101</v>
      </c>
      <c r="F29" s="362">
        <v>107</v>
      </c>
      <c r="G29" s="385">
        <v>152785</v>
      </c>
    </row>
    <row r="30" spans="1:7" ht="28.5" customHeight="1">
      <c r="A30" s="384" t="s">
        <v>132</v>
      </c>
      <c r="B30" s="362">
        <v>155</v>
      </c>
      <c r="C30" s="362">
        <v>201</v>
      </c>
      <c r="D30" s="362">
        <v>193775</v>
      </c>
      <c r="E30" s="362">
        <v>37</v>
      </c>
      <c r="F30" s="362">
        <v>39</v>
      </c>
      <c r="G30" s="385">
        <v>34018</v>
      </c>
    </row>
    <row r="31" ht="14.25" customHeight="1"/>
  </sheetData>
  <mergeCells count="9">
    <mergeCell ref="A8:G8"/>
    <mergeCell ref="A2:G2"/>
    <mergeCell ref="A3:G3"/>
    <mergeCell ref="A4:G4"/>
    <mergeCell ref="A5:G5"/>
    <mergeCell ref="B9:D11"/>
    <mergeCell ref="E9:G10"/>
    <mergeCell ref="E11:G11"/>
    <mergeCell ref="A9:A12"/>
  </mergeCells>
  <printOptions/>
  <pageMargins left="0.7874015748031497" right="0.9055118110236221" top="0.7874015748031497" bottom="0.7874015748031497" header="0" footer="0"/>
  <pageSetup horizontalDpi="120" verticalDpi="120" orientation="portrait" paperSize="9" scale="94" r:id="rId1"/>
</worksheet>
</file>

<file path=xl/worksheets/sheet72.xml><?xml version="1.0" encoding="utf-8"?>
<worksheet xmlns="http://schemas.openxmlformats.org/spreadsheetml/2006/main" xmlns:r="http://schemas.openxmlformats.org/officeDocument/2006/relationships">
  <dimension ref="A2:D26"/>
  <sheetViews>
    <sheetView workbookViewId="0" topLeftCell="A1">
      <selection activeCell="D36" sqref="D36"/>
    </sheetView>
  </sheetViews>
  <sheetFormatPr defaultColWidth="9.140625" defaultRowHeight="12.75"/>
  <cols>
    <col min="1" max="1" width="28.421875" style="10" customWidth="1"/>
    <col min="2" max="3" width="17.8515625" style="10" customWidth="1"/>
    <col min="4" max="4" width="19.7109375" style="10" customWidth="1"/>
    <col min="5" max="5" width="6.421875" style="10" customWidth="1"/>
    <col min="6" max="16384" width="9.140625" style="10" customWidth="1"/>
  </cols>
  <sheetData>
    <row r="1" ht="18.75" customHeight="1"/>
    <row r="2" spans="1:4" ht="18.75" customHeight="1">
      <c r="A2" s="675" t="s">
        <v>418</v>
      </c>
      <c r="B2" s="676"/>
      <c r="C2" s="676"/>
      <c r="D2" s="676"/>
    </row>
    <row r="3" spans="1:4" ht="15" customHeight="1">
      <c r="A3" s="669" t="s">
        <v>1059</v>
      </c>
      <c r="B3" s="677"/>
      <c r="C3" s="677"/>
      <c r="D3" s="677"/>
    </row>
    <row r="4" spans="1:4" ht="15" customHeight="1">
      <c r="A4" s="678" t="s">
        <v>1060</v>
      </c>
      <c r="B4" s="679"/>
      <c r="C4" s="679"/>
      <c r="D4" s="679"/>
    </row>
    <row r="5" spans="1:4" ht="15.75" customHeight="1">
      <c r="A5" s="666" t="s">
        <v>1061</v>
      </c>
      <c r="B5" s="667"/>
      <c r="C5" s="667"/>
      <c r="D5" s="667"/>
    </row>
    <row r="6" spans="1:4" ht="39.75" customHeight="1">
      <c r="A6" s="665" t="s">
        <v>1062</v>
      </c>
      <c r="B6" s="673" t="s">
        <v>1063</v>
      </c>
      <c r="C6" s="674"/>
      <c r="D6" s="674"/>
    </row>
    <row r="7" spans="1:4" ht="70.5" customHeight="1" thickBot="1">
      <c r="A7" s="672"/>
      <c r="B7" s="386" t="s">
        <v>1064</v>
      </c>
      <c r="C7" s="387" t="s">
        <v>1065</v>
      </c>
      <c r="D7" s="388" t="s">
        <v>1066</v>
      </c>
    </row>
    <row r="8" spans="1:4" ht="31.5" customHeight="1">
      <c r="A8" s="389" t="s">
        <v>780</v>
      </c>
      <c r="B8" s="390">
        <f>SUM(B10:B25)</f>
        <v>17481</v>
      </c>
      <c r="C8" s="390">
        <f>SUM(C10:C25)</f>
        <v>19939</v>
      </c>
      <c r="D8" s="391">
        <f>SUM(D10:D25)</f>
        <v>4713247</v>
      </c>
    </row>
    <row r="9" spans="1:4" ht="19.5" customHeight="1">
      <c r="A9" s="392" t="s">
        <v>2225</v>
      </c>
      <c r="B9" s="393"/>
      <c r="C9" s="393"/>
      <c r="D9" s="394"/>
    </row>
    <row r="10" spans="1:4" ht="30" customHeight="1">
      <c r="A10" s="384" t="s">
        <v>676</v>
      </c>
      <c r="B10" s="395">
        <v>338</v>
      </c>
      <c r="C10" s="395">
        <v>403</v>
      </c>
      <c r="D10" s="396">
        <v>97373</v>
      </c>
    </row>
    <row r="11" spans="1:4" ht="30" customHeight="1">
      <c r="A11" s="384" t="s">
        <v>821</v>
      </c>
      <c r="B11" s="395">
        <v>1270</v>
      </c>
      <c r="C11" s="395">
        <v>1366</v>
      </c>
      <c r="D11" s="396">
        <v>306873</v>
      </c>
    </row>
    <row r="12" spans="1:4" ht="30" customHeight="1">
      <c r="A12" s="384" t="s">
        <v>765</v>
      </c>
      <c r="B12" s="395">
        <v>1521</v>
      </c>
      <c r="C12" s="395">
        <v>1713</v>
      </c>
      <c r="D12" s="396">
        <v>367326</v>
      </c>
    </row>
    <row r="13" spans="1:4" ht="30" customHeight="1">
      <c r="A13" s="384" t="s">
        <v>2154</v>
      </c>
      <c r="B13" s="395">
        <v>164</v>
      </c>
      <c r="C13" s="395">
        <v>234</v>
      </c>
      <c r="D13" s="396">
        <v>72534</v>
      </c>
    </row>
    <row r="14" spans="1:4" ht="30" customHeight="1">
      <c r="A14" s="384" t="s">
        <v>125</v>
      </c>
      <c r="B14" s="395">
        <v>1790</v>
      </c>
      <c r="C14" s="395">
        <v>1962</v>
      </c>
      <c r="D14" s="396">
        <v>421853</v>
      </c>
    </row>
    <row r="15" spans="1:4" ht="30" customHeight="1">
      <c r="A15" s="384" t="s">
        <v>126</v>
      </c>
      <c r="B15" s="395">
        <v>748</v>
      </c>
      <c r="C15" s="395">
        <v>919</v>
      </c>
      <c r="D15" s="396">
        <v>146666</v>
      </c>
    </row>
    <row r="16" spans="1:4" ht="30" customHeight="1">
      <c r="A16" s="384" t="s">
        <v>127</v>
      </c>
      <c r="B16" s="395">
        <v>3360</v>
      </c>
      <c r="C16" s="395">
        <v>3690</v>
      </c>
      <c r="D16" s="396">
        <v>988156</v>
      </c>
    </row>
    <row r="17" spans="1:4" ht="30" customHeight="1">
      <c r="A17" s="384" t="s">
        <v>128</v>
      </c>
      <c r="B17" s="395">
        <v>225</v>
      </c>
      <c r="C17" s="395">
        <v>256</v>
      </c>
      <c r="D17" s="396">
        <v>140762</v>
      </c>
    </row>
    <row r="18" spans="1:4" ht="30" customHeight="1">
      <c r="A18" s="384" t="s">
        <v>2144</v>
      </c>
      <c r="B18" s="395">
        <v>968</v>
      </c>
      <c r="C18" s="395">
        <v>1298</v>
      </c>
      <c r="D18" s="396">
        <v>124365</v>
      </c>
    </row>
    <row r="19" spans="1:4" ht="30" customHeight="1">
      <c r="A19" s="384" t="s">
        <v>129</v>
      </c>
      <c r="B19" s="395">
        <v>1092</v>
      </c>
      <c r="C19" s="395">
        <v>1262</v>
      </c>
      <c r="D19" s="396">
        <v>325594</v>
      </c>
    </row>
    <row r="20" spans="1:4" ht="30" customHeight="1">
      <c r="A20" s="384" t="s">
        <v>130</v>
      </c>
      <c r="B20" s="395">
        <v>457</v>
      </c>
      <c r="C20" s="395">
        <v>570</v>
      </c>
      <c r="D20" s="396">
        <v>109224</v>
      </c>
    </row>
    <row r="21" spans="1:4" ht="30" customHeight="1">
      <c r="A21" s="384" t="s">
        <v>774</v>
      </c>
      <c r="B21" s="395">
        <v>869</v>
      </c>
      <c r="C21" s="395">
        <v>1099</v>
      </c>
      <c r="D21" s="396">
        <v>147921</v>
      </c>
    </row>
    <row r="22" spans="1:4" ht="30" customHeight="1">
      <c r="A22" s="384" t="s">
        <v>2148</v>
      </c>
      <c r="B22" s="395">
        <v>713</v>
      </c>
      <c r="C22" s="395">
        <v>801</v>
      </c>
      <c r="D22" s="396">
        <v>122740</v>
      </c>
    </row>
    <row r="23" spans="1:4" ht="30" customHeight="1">
      <c r="A23" s="384" t="s">
        <v>1824</v>
      </c>
      <c r="B23" s="395">
        <v>763</v>
      </c>
      <c r="C23" s="395">
        <v>864</v>
      </c>
      <c r="D23" s="396">
        <v>202601</v>
      </c>
    </row>
    <row r="24" spans="1:4" ht="30" customHeight="1">
      <c r="A24" s="384" t="s">
        <v>131</v>
      </c>
      <c r="B24" s="395">
        <v>2979</v>
      </c>
      <c r="C24" s="395">
        <v>3189</v>
      </c>
      <c r="D24" s="396">
        <v>998599</v>
      </c>
    </row>
    <row r="25" spans="1:4" ht="30" customHeight="1">
      <c r="A25" s="384" t="s">
        <v>132</v>
      </c>
      <c r="B25" s="395">
        <v>224</v>
      </c>
      <c r="C25" s="395">
        <v>313</v>
      </c>
      <c r="D25" s="396">
        <v>140660</v>
      </c>
    </row>
    <row r="26" spans="1:4" ht="14.25" customHeight="1">
      <c r="A26" s="397"/>
      <c r="B26" s="398"/>
      <c r="C26" s="398"/>
      <c r="D26" s="398"/>
    </row>
  </sheetData>
  <mergeCells count="6">
    <mergeCell ref="A6:A7"/>
    <mergeCell ref="B6:D6"/>
    <mergeCell ref="A2:D2"/>
    <mergeCell ref="A3:D3"/>
    <mergeCell ref="A4:D4"/>
    <mergeCell ref="A5:D5"/>
  </mergeCells>
  <printOptions/>
  <pageMargins left="0.7874015748031497" right="0.984251968503937" top="0.7874015748031497" bottom="0.984251968503937" header="0" footer="0"/>
  <pageSetup horizontalDpi="120" verticalDpi="120" orientation="portrait" paperSize="9" r:id="rId1"/>
</worksheet>
</file>

<file path=xl/worksheets/sheet73.xml><?xml version="1.0" encoding="utf-8"?>
<worksheet xmlns="http://schemas.openxmlformats.org/spreadsheetml/2006/main" xmlns:r="http://schemas.openxmlformats.org/officeDocument/2006/relationships">
  <dimension ref="A2:H23"/>
  <sheetViews>
    <sheetView showGridLines="0" workbookViewId="0" topLeftCell="A1">
      <selection activeCell="J8" sqref="J8"/>
    </sheetView>
  </sheetViews>
  <sheetFormatPr defaultColWidth="9.140625" defaultRowHeight="12.75"/>
  <cols>
    <col min="1" max="1" width="19.57421875" style="0" customWidth="1"/>
    <col min="2" max="3" width="9.28125" style="0" customWidth="1"/>
    <col min="4" max="4" width="14.00390625" style="0" customWidth="1"/>
    <col min="5" max="5" width="13.00390625" style="0" customWidth="1"/>
    <col min="6" max="6" width="12.00390625" style="0" customWidth="1"/>
    <col min="7" max="8" width="9.28125" style="0" customWidth="1"/>
  </cols>
  <sheetData>
    <row r="1" ht="23.25" customHeight="1"/>
    <row r="2" ht="19.5" customHeight="1">
      <c r="A2" t="s">
        <v>419</v>
      </c>
    </row>
    <row r="3" spans="1:8" ht="13.5" customHeight="1">
      <c r="A3" s="54" t="s">
        <v>138</v>
      </c>
      <c r="B3" s="54"/>
      <c r="C3" s="54"/>
      <c r="D3" s="54"/>
      <c r="E3" s="54"/>
      <c r="F3" s="54"/>
      <c r="G3" s="54"/>
      <c r="H3" s="54"/>
    </row>
    <row r="4" spans="1:8" ht="40.5" customHeight="1">
      <c r="A4" s="585" t="s">
        <v>1991</v>
      </c>
      <c r="B4" s="44" t="s">
        <v>139</v>
      </c>
      <c r="C4" s="74" t="s">
        <v>140</v>
      </c>
      <c r="D4" s="74" t="s">
        <v>141</v>
      </c>
      <c r="E4" s="74" t="s">
        <v>142</v>
      </c>
      <c r="F4" s="74" t="s">
        <v>143</v>
      </c>
      <c r="G4" s="74" t="s">
        <v>144</v>
      </c>
      <c r="H4" s="72" t="s">
        <v>145</v>
      </c>
    </row>
    <row r="5" spans="1:8" ht="39.75" customHeight="1">
      <c r="A5" s="537"/>
      <c r="B5" s="73" t="s">
        <v>146</v>
      </c>
      <c r="C5" s="73" t="s">
        <v>1803</v>
      </c>
      <c r="D5" s="73" t="s">
        <v>1805</v>
      </c>
      <c r="E5" s="73" t="s">
        <v>1796</v>
      </c>
      <c r="F5" s="75" t="s">
        <v>539</v>
      </c>
      <c r="G5" s="73" t="s">
        <v>543</v>
      </c>
      <c r="H5" s="54" t="s">
        <v>1801</v>
      </c>
    </row>
    <row r="6" spans="1:8" ht="15" customHeight="1">
      <c r="A6" s="3" t="s">
        <v>780</v>
      </c>
      <c r="B6" s="5">
        <v>185117</v>
      </c>
      <c r="C6" s="5">
        <v>91649</v>
      </c>
      <c r="D6" s="5">
        <v>78698</v>
      </c>
      <c r="E6" s="5">
        <v>8671</v>
      </c>
      <c r="F6" s="5">
        <v>3543</v>
      </c>
      <c r="G6" s="5">
        <v>2138</v>
      </c>
      <c r="H6">
        <v>418</v>
      </c>
    </row>
    <row r="7" spans="1:7" ht="15" customHeight="1">
      <c r="A7" s="3" t="s">
        <v>1936</v>
      </c>
      <c r="B7" s="5"/>
      <c r="C7" s="5"/>
      <c r="D7" s="5"/>
      <c r="E7" s="5"/>
      <c r="F7" s="5"/>
      <c r="G7" s="5"/>
    </row>
    <row r="8" spans="1:8" ht="19.5" customHeight="1">
      <c r="A8" s="3" t="s">
        <v>147</v>
      </c>
      <c r="B8" s="5">
        <v>9343</v>
      </c>
      <c r="C8" s="5">
        <v>6565</v>
      </c>
      <c r="D8" s="5">
        <v>2213</v>
      </c>
      <c r="E8" s="5">
        <v>335</v>
      </c>
      <c r="F8" s="5">
        <v>112</v>
      </c>
      <c r="G8" s="5">
        <v>116</v>
      </c>
      <c r="H8">
        <v>2</v>
      </c>
    </row>
    <row r="9" spans="1:8" ht="19.5" customHeight="1">
      <c r="A9" s="3" t="s">
        <v>148</v>
      </c>
      <c r="B9" s="5">
        <v>8181</v>
      </c>
      <c r="C9" s="5">
        <v>4645</v>
      </c>
      <c r="D9" s="5">
        <v>2168</v>
      </c>
      <c r="E9" s="5">
        <v>869</v>
      </c>
      <c r="F9" s="5">
        <v>304</v>
      </c>
      <c r="G9" s="5">
        <v>194</v>
      </c>
      <c r="H9">
        <v>1</v>
      </c>
    </row>
    <row r="10" spans="1:8" ht="19.5" customHeight="1">
      <c r="A10" s="3" t="s">
        <v>392</v>
      </c>
      <c r="B10" s="5">
        <v>7131</v>
      </c>
      <c r="C10" s="5">
        <v>4456</v>
      </c>
      <c r="D10" s="5">
        <v>2111</v>
      </c>
      <c r="E10" s="5">
        <v>468</v>
      </c>
      <c r="F10" s="5">
        <v>60</v>
      </c>
      <c r="G10" s="5">
        <v>36</v>
      </c>
      <c r="H10" t="s">
        <v>530</v>
      </c>
    </row>
    <row r="11" spans="1:8" ht="19.5" customHeight="1">
      <c r="A11" s="3" t="s">
        <v>149</v>
      </c>
      <c r="B11" s="5">
        <v>4099</v>
      </c>
      <c r="C11" s="5">
        <v>2182</v>
      </c>
      <c r="D11" s="5">
        <v>1272</v>
      </c>
      <c r="E11" s="5">
        <v>617</v>
      </c>
      <c r="F11" s="5" t="s">
        <v>535</v>
      </c>
      <c r="G11" s="5">
        <v>28</v>
      </c>
      <c r="H11" t="s">
        <v>530</v>
      </c>
    </row>
    <row r="12" spans="1:8" ht="19.5" customHeight="1">
      <c r="A12" s="3" t="s">
        <v>150</v>
      </c>
      <c r="B12" s="5">
        <v>7729</v>
      </c>
      <c r="C12" s="5">
        <v>5316</v>
      </c>
      <c r="D12" s="5">
        <v>1471</v>
      </c>
      <c r="E12" s="5">
        <v>202</v>
      </c>
      <c r="F12" s="5">
        <v>306</v>
      </c>
      <c r="G12" s="5">
        <v>434</v>
      </c>
      <c r="H12" t="s">
        <v>530</v>
      </c>
    </row>
    <row r="13" spans="1:8" ht="19.5" customHeight="1">
      <c r="A13" s="3" t="s">
        <v>151</v>
      </c>
      <c r="B13" s="5">
        <v>22556</v>
      </c>
      <c r="C13" s="5">
        <v>9838</v>
      </c>
      <c r="D13" s="5">
        <v>11882</v>
      </c>
      <c r="E13" s="5">
        <v>625</v>
      </c>
      <c r="F13" s="5">
        <v>192</v>
      </c>
      <c r="G13" s="5">
        <v>19</v>
      </c>
      <c r="H13" t="s">
        <v>530</v>
      </c>
    </row>
    <row r="14" spans="1:8" ht="19.5" customHeight="1">
      <c r="A14" s="3" t="s">
        <v>152</v>
      </c>
      <c r="B14" s="5">
        <v>47155</v>
      </c>
      <c r="C14" s="5">
        <v>17210</v>
      </c>
      <c r="D14" s="5">
        <v>27100</v>
      </c>
      <c r="E14" s="5">
        <v>1603</v>
      </c>
      <c r="F14" s="5">
        <v>517</v>
      </c>
      <c r="G14" s="5">
        <v>612</v>
      </c>
      <c r="H14">
        <v>113</v>
      </c>
    </row>
    <row r="15" spans="1:8" ht="19.5" customHeight="1">
      <c r="A15" s="3" t="s">
        <v>153</v>
      </c>
      <c r="B15" s="5">
        <v>2979</v>
      </c>
      <c r="C15" s="5">
        <v>1700</v>
      </c>
      <c r="D15" s="5">
        <v>1066</v>
      </c>
      <c r="E15" s="5" t="s">
        <v>1233</v>
      </c>
      <c r="F15" s="5">
        <v>90</v>
      </c>
      <c r="G15" s="5">
        <v>122</v>
      </c>
      <c r="H15">
        <v>1</v>
      </c>
    </row>
    <row r="16" spans="1:8" ht="19.5" customHeight="1">
      <c r="A16" s="3" t="s">
        <v>54</v>
      </c>
      <c r="B16" s="5">
        <v>6578</v>
      </c>
      <c r="C16" s="5">
        <v>5139</v>
      </c>
      <c r="D16" s="5">
        <v>687</v>
      </c>
      <c r="E16" s="5">
        <v>647</v>
      </c>
      <c r="F16" s="5">
        <v>35</v>
      </c>
      <c r="G16" s="5">
        <v>34</v>
      </c>
      <c r="H16">
        <v>36</v>
      </c>
    </row>
    <row r="17" spans="1:8" ht="19.5" customHeight="1">
      <c r="A17" s="3" t="s">
        <v>154</v>
      </c>
      <c r="B17" s="5">
        <v>5108</v>
      </c>
      <c r="C17" s="5">
        <v>2157</v>
      </c>
      <c r="D17" s="5">
        <v>1990</v>
      </c>
      <c r="E17" s="5">
        <v>801</v>
      </c>
      <c r="F17" s="5" t="s">
        <v>535</v>
      </c>
      <c r="G17" s="5">
        <v>158</v>
      </c>
      <c r="H17">
        <v>2</v>
      </c>
    </row>
    <row r="18" spans="1:8" ht="19.5" customHeight="1">
      <c r="A18" s="3" t="s">
        <v>927</v>
      </c>
      <c r="B18" s="5">
        <v>18058</v>
      </c>
      <c r="C18" s="5">
        <v>6525</v>
      </c>
      <c r="D18" s="5">
        <v>10629</v>
      </c>
      <c r="E18" s="5">
        <v>542</v>
      </c>
      <c r="F18" s="5">
        <v>261</v>
      </c>
      <c r="G18" s="5">
        <v>101</v>
      </c>
      <c r="H18" t="s">
        <v>530</v>
      </c>
    </row>
    <row r="19" spans="1:8" ht="19.5" customHeight="1">
      <c r="A19" s="3" t="s">
        <v>398</v>
      </c>
      <c r="B19" s="5">
        <v>10729</v>
      </c>
      <c r="C19" s="5">
        <v>8005</v>
      </c>
      <c r="D19" s="5">
        <v>2271</v>
      </c>
      <c r="E19" s="5">
        <v>65</v>
      </c>
      <c r="F19" s="5">
        <v>358</v>
      </c>
      <c r="G19" s="5">
        <v>30</v>
      </c>
      <c r="H19" t="s">
        <v>530</v>
      </c>
    </row>
    <row r="20" spans="1:8" ht="19.5" customHeight="1">
      <c r="A20" s="3" t="s">
        <v>155</v>
      </c>
      <c r="B20" s="5">
        <v>2639</v>
      </c>
      <c r="C20" s="5">
        <v>2354</v>
      </c>
      <c r="D20" s="5">
        <v>214</v>
      </c>
      <c r="E20" s="5">
        <v>55</v>
      </c>
      <c r="F20" s="5" t="s">
        <v>535</v>
      </c>
      <c r="G20" s="5">
        <v>16</v>
      </c>
      <c r="H20" t="s">
        <v>530</v>
      </c>
    </row>
    <row r="21" spans="1:8" ht="19.5" customHeight="1">
      <c r="A21" s="3" t="s">
        <v>156</v>
      </c>
      <c r="B21" s="5">
        <v>7384</v>
      </c>
      <c r="C21" s="5">
        <v>3068</v>
      </c>
      <c r="D21" s="5">
        <v>2782</v>
      </c>
      <c r="E21" s="5">
        <v>1034</v>
      </c>
      <c r="F21" s="5">
        <v>233</v>
      </c>
      <c r="G21" s="5">
        <v>46</v>
      </c>
      <c r="H21">
        <v>221</v>
      </c>
    </row>
    <row r="22" spans="1:8" ht="19.5" customHeight="1">
      <c r="A22" s="3" t="s">
        <v>157</v>
      </c>
      <c r="B22" s="5">
        <v>17533</v>
      </c>
      <c r="C22" s="5">
        <v>9402</v>
      </c>
      <c r="D22" s="5">
        <v>7392</v>
      </c>
      <c r="E22" s="5">
        <v>364</v>
      </c>
      <c r="F22" s="5">
        <v>288</v>
      </c>
      <c r="G22" s="5">
        <v>46</v>
      </c>
      <c r="H22">
        <v>41</v>
      </c>
    </row>
    <row r="23" spans="1:8" ht="19.5" customHeight="1">
      <c r="A23" s="3" t="s">
        <v>158</v>
      </c>
      <c r="B23" s="5">
        <v>7915</v>
      </c>
      <c r="C23" s="5">
        <v>3087</v>
      </c>
      <c r="D23" s="5">
        <v>3450</v>
      </c>
      <c r="E23" s="5">
        <v>444</v>
      </c>
      <c r="F23" s="5">
        <v>787</v>
      </c>
      <c r="G23" s="5">
        <v>146</v>
      </c>
      <c r="H23">
        <v>1</v>
      </c>
    </row>
  </sheetData>
  <mergeCells count="1">
    <mergeCell ref="A4:A5"/>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74.xml><?xml version="1.0" encoding="utf-8"?>
<worksheet xmlns="http://schemas.openxmlformats.org/spreadsheetml/2006/main" xmlns:r="http://schemas.openxmlformats.org/officeDocument/2006/relationships">
  <dimension ref="A2:E31"/>
  <sheetViews>
    <sheetView showGridLines="0" workbookViewId="0" topLeftCell="A1">
      <selection activeCell="A3" sqref="A3"/>
    </sheetView>
  </sheetViews>
  <sheetFormatPr defaultColWidth="9.140625" defaultRowHeight="12.75"/>
  <cols>
    <col min="1" max="1" width="20.8515625" style="10" customWidth="1"/>
    <col min="2" max="2" width="12.8515625" style="10" customWidth="1"/>
    <col min="3" max="3" width="21.28125" style="10" customWidth="1"/>
    <col min="4" max="4" width="15.00390625" style="10" customWidth="1"/>
    <col min="5" max="5" width="19.8515625" style="10" customWidth="1"/>
    <col min="6" max="16384" width="9.140625" style="10" customWidth="1"/>
  </cols>
  <sheetData>
    <row r="1" ht="19.5" customHeight="1"/>
    <row r="2" ht="23.25" customHeight="1">
      <c r="A2" s="10" t="s">
        <v>420</v>
      </c>
    </row>
    <row r="3" ht="15.75" customHeight="1">
      <c r="A3" s="10" t="s">
        <v>159</v>
      </c>
    </row>
    <row r="4" ht="13.5" customHeight="1">
      <c r="A4" s="10" t="s">
        <v>1587</v>
      </c>
    </row>
    <row r="5" spans="1:5" ht="19.5" customHeight="1">
      <c r="A5" s="11" t="s">
        <v>1431</v>
      </c>
      <c r="B5" s="11"/>
      <c r="C5" s="11"/>
      <c r="D5" s="11"/>
      <c r="E5" s="11"/>
    </row>
    <row r="6" spans="1:5" ht="19.5" customHeight="1">
      <c r="A6" s="545" t="s">
        <v>372</v>
      </c>
      <c r="B6" s="497" t="s">
        <v>1432</v>
      </c>
      <c r="C6" s="545"/>
      <c r="D6" s="508" t="s">
        <v>1433</v>
      </c>
      <c r="E6" s="508"/>
    </row>
    <row r="7" spans="1:5" ht="11.25" customHeight="1">
      <c r="A7" s="519"/>
      <c r="B7" s="509"/>
      <c r="C7" s="519"/>
      <c r="D7" s="510"/>
      <c r="E7" s="510"/>
    </row>
    <row r="8" spans="1:5" ht="28.5" customHeight="1">
      <c r="A8" s="519"/>
      <c r="B8" s="498" t="s">
        <v>1434</v>
      </c>
      <c r="C8" s="520"/>
      <c r="D8" s="511" t="s">
        <v>1435</v>
      </c>
      <c r="E8" s="511"/>
    </row>
    <row r="9" spans="1:5" ht="29.25" customHeight="1">
      <c r="A9" s="519"/>
      <c r="B9" s="60" t="s">
        <v>370</v>
      </c>
      <c r="C9" s="13" t="s">
        <v>371</v>
      </c>
      <c r="D9" s="60" t="s">
        <v>1928</v>
      </c>
      <c r="E9" s="23" t="s">
        <v>371</v>
      </c>
    </row>
    <row r="10" spans="1:5" ht="18.75" customHeight="1">
      <c r="A10" s="520"/>
      <c r="B10" s="61" t="s">
        <v>374</v>
      </c>
      <c r="C10" s="19" t="s">
        <v>375</v>
      </c>
      <c r="D10" s="61" t="s">
        <v>1931</v>
      </c>
      <c r="E10" s="11" t="s">
        <v>375</v>
      </c>
    </row>
    <row r="11" spans="1:5" ht="21.75" customHeight="1">
      <c r="A11" s="13" t="s">
        <v>1436</v>
      </c>
      <c r="B11" s="14">
        <v>195218</v>
      </c>
      <c r="C11" s="13">
        <v>91000</v>
      </c>
      <c r="D11" s="14">
        <v>195218</v>
      </c>
      <c r="E11" s="10">
        <v>91000</v>
      </c>
    </row>
    <row r="12" spans="1:5" ht="21.75" customHeight="1">
      <c r="A12" s="13" t="s">
        <v>1437</v>
      </c>
      <c r="B12" s="14">
        <v>145792</v>
      </c>
      <c r="C12" s="13">
        <v>62956</v>
      </c>
      <c r="D12" s="14">
        <v>145792</v>
      </c>
      <c r="E12" s="10">
        <v>62956</v>
      </c>
    </row>
    <row r="13" spans="1:5" ht="21.75" customHeight="1">
      <c r="A13" s="13" t="s">
        <v>1438</v>
      </c>
      <c r="B13" s="14">
        <v>105765</v>
      </c>
      <c r="C13" s="13">
        <v>55299</v>
      </c>
      <c r="D13" s="14">
        <v>105765</v>
      </c>
      <c r="E13" s="10">
        <v>55299</v>
      </c>
    </row>
    <row r="14" spans="1:5" ht="21.75" customHeight="1">
      <c r="A14" s="13" t="s">
        <v>1439</v>
      </c>
      <c r="B14" s="14">
        <v>104131</v>
      </c>
      <c r="C14" s="13">
        <v>69037</v>
      </c>
      <c r="D14" s="14">
        <v>104131</v>
      </c>
      <c r="E14" s="10">
        <v>69037</v>
      </c>
    </row>
    <row r="15" spans="1:5" ht="21.75" customHeight="1">
      <c r="A15" s="13" t="s">
        <v>1440</v>
      </c>
      <c r="B15" s="14">
        <v>104276</v>
      </c>
      <c r="C15" s="13">
        <v>78392</v>
      </c>
      <c r="D15" s="14">
        <v>104276</v>
      </c>
      <c r="E15" s="10">
        <v>78392</v>
      </c>
    </row>
    <row r="16" spans="1:5" ht="21.75" customHeight="1">
      <c r="A16" s="13" t="s">
        <v>1441</v>
      </c>
      <c r="B16" s="14">
        <v>113957</v>
      </c>
      <c r="C16" s="13">
        <v>86715</v>
      </c>
      <c r="D16" s="14">
        <v>113957</v>
      </c>
      <c r="E16" s="10">
        <v>86715</v>
      </c>
    </row>
    <row r="17" spans="1:5" ht="21.75" customHeight="1">
      <c r="A17" s="13" t="s">
        <v>1442</v>
      </c>
      <c r="B17" s="14">
        <v>90625</v>
      </c>
      <c r="C17" s="13">
        <v>64182</v>
      </c>
      <c r="D17" s="14">
        <v>90625</v>
      </c>
      <c r="E17" s="10">
        <v>64182</v>
      </c>
    </row>
    <row r="18" spans="1:5" ht="21.75" customHeight="1">
      <c r="A18" s="13" t="s">
        <v>1443</v>
      </c>
      <c r="B18" s="14">
        <v>123983</v>
      </c>
      <c r="C18" s="13">
        <v>84097</v>
      </c>
      <c r="D18" s="14">
        <v>98636</v>
      </c>
      <c r="E18" s="10">
        <v>68493</v>
      </c>
    </row>
    <row r="19" spans="1:5" ht="21.75" customHeight="1">
      <c r="A19" s="13" t="s">
        <v>1444</v>
      </c>
      <c r="B19" s="14">
        <v>124160</v>
      </c>
      <c r="C19" s="13">
        <v>77632</v>
      </c>
      <c r="D19" s="14">
        <v>97835</v>
      </c>
      <c r="E19" s="10">
        <v>68296</v>
      </c>
    </row>
    <row r="20" spans="1:5" ht="21.75" customHeight="1">
      <c r="A20" s="13" t="s">
        <v>1445</v>
      </c>
      <c r="B20" s="14">
        <v>147466</v>
      </c>
      <c r="C20" s="13">
        <v>96870</v>
      </c>
      <c r="D20" s="14">
        <v>93899</v>
      </c>
      <c r="E20" s="10">
        <v>54313</v>
      </c>
    </row>
    <row r="21" spans="1:5" ht="21.75" customHeight="1">
      <c r="A21" s="13" t="s">
        <v>1446</v>
      </c>
      <c r="B21" s="14">
        <v>200589</v>
      </c>
      <c r="C21" s="13">
        <v>130265</v>
      </c>
      <c r="D21" s="14">
        <v>135551</v>
      </c>
      <c r="E21" s="10">
        <v>88892</v>
      </c>
    </row>
    <row r="22" spans="1:5" ht="21.75" customHeight="1">
      <c r="A22" s="13" t="s">
        <v>1447</v>
      </c>
      <c r="B22" s="14">
        <v>158105</v>
      </c>
      <c r="C22" s="13">
        <v>90031</v>
      </c>
      <c r="D22" s="14">
        <v>125821</v>
      </c>
      <c r="E22" s="10">
        <v>72236</v>
      </c>
    </row>
    <row r="23" spans="1:5" ht="21.75" customHeight="1">
      <c r="A23" s="13" t="s">
        <v>1248</v>
      </c>
      <c r="B23" s="14">
        <v>151753</v>
      </c>
      <c r="C23" s="13">
        <v>96789</v>
      </c>
      <c r="D23" s="14">
        <v>114415</v>
      </c>
      <c r="E23" s="10">
        <v>76477</v>
      </c>
    </row>
    <row r="24" spans="1:5" ht="21.75" customHeight="1">
      <c r="A24" s="13" t="s">
        <v>1249</v>
      </c>
      <c r="B24" s="14">
        <v>87896</v>
      </c>
      <c r="C24" s="13">
        <v>48822</v>
      </c>
      <c r="D24" s="14">
        <v>76961</v>
      </c>
      <c r="E24" s="10">
        <v>47749</v>
      </c>
    </row>
    <row r="25" spans="1:5" ht="21.75" customHeight="1">
      <c r="A25" s="13" t="s">
        <v>1986</v>
      </c>
      <c r="B25" s="14">
        <v>101855</v>
      </c>
      <c r="C25" s="13">
        <v>71576</v>
      </c>
      <c r="D25" s="14">
        <v>83690</v>
      </c>
      <c r="E25" s="10">
        <v>57078</v>
      </c>
    </row>
    <row r="26" spans="1:5" ht="21.75" customHeight="1">
      <c r="A26" s="13" t="s">
        <v>1987</v>
      </c>
      <c r="B26" s="14">
        <v>115894</v>
      </c>
      <c r="C26" s="13">
        <v>65812</v>
      </c>
      <c r="D26" s="14">
        <v>101062</v>
      </c>
      <c r="E26" s="10">
        <v>60950</v>
      </c>
    </row>
    <row r="27" spans="1:5" ht="21.75" customHeight="1">
      <c r="A27" s="13" t="s">
        <v>1988</v>
      </c>
      <c r="B27" s="14">
        <v>125355</v>
      </c>
      <c r="C27" s="13">
        <v>65502</v>
      </c>
      <c r="D27" s="14">
        <v>105836</v>
      </c>
      <c r="E27" s="10">
        <v>58888</v>
      </c>
    </row>
    <row r="28" spans="1:5" ht="21.75" customHeight="1">
      <c r="A28" s="13" t="s">
        <v>1989</v>
      </c>
      <c r="B28" s="14">
        <v>169913</v>
      </c>
      <c r="C28" s="13">
        <v>80325</v>
      </c>
      <c r="D28" s="14">
        <v>137962</v>
      </c>
      <c r="E28" s="10">
        <v>69365</v>
      </c>
    </row>
    <row r="29" spans="1:5" ht="21.75" customHeight="1">
      <c r="A29" s="13" t="s">
        <v>1232</v>
      </c>
      <c r="B29" s="14">
        <v>249387</v>
      </c>
      <c r="C29" s="13">
        <v>115044</v>
      </c>
      <c r="D29" s="14">
        <v>185117</v>
      </c>
      <c r="E29" s="10">
        <v>91649</v>
      </c>
    </row>
    <row r="30" spans="1:5" ht="67.5" customHeight="1">
      <c r="A30" s="434" t="s">
        <v>373</v>
      </c>
      <c r="B30" s="434"/>
      <c r="C30" s="434"/>
      <c r="D30" s="434"/>
      <c r="E30" s="434"/>
    </row>
    <row r="31" spans="1:5" ht="78.75" customHeight="1">
      <c r="A31" s="434" t="s">
        <v>1990</v>
      </c>
      <c r="B31" s="434"/>
      <c r="C31" s="434"/>
      <c r="D31" s="434"/>
      <c r="E31" s="434"/>
    </row>
    <row r="32" ht="31.5" customHeight="1"/>
    <row r="33" ht="31.5" customHeight="1"/>
    <row r="34" ht="31.5" customHeight="1"/>
    <row r="35" ht="31.5" customHeight="1"/>
    <row r="36" ht="31.5" customHeight="1"/>
    <row r="37" ht="31.5" customHeight="1"/>
    <row r="38" ht="31.5" customHeight="1"/>
  </sheetData>
  <mergeCells count="7">
    <mergeCell ref="A30:E30"/>
    <mergeCell ref="A31:E31"/>
    <mergeCell ref="A6:A10"/>
    <mergeCell ref="B6:C7"/>
    <mergeCell ref="D6:E7"/>
    <mergeCell ref="B8:C8"/>
    <mergeCell ref="D8:E8"/>
  </mergeCells>
  <printOptions/>
  <pageMargins left="0.984251968503937" right="0.7874015748031497" top="0.7874015748031497" bottom="0.787401574803149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E59"/>
  <sheetViews>
    <sheetView workbookViewId="0" topLeftCell="A6">
      <selection activeCell="F17" sqref="F17"/>
    </sheetView>
  </sheetViews>
  <sheetFormatPr defaultColWidth="9.140625" defaultRowHeight="12.75"/>
  <cols>
    <col min="1" max="1" width="35.28125" style="141" customWidth="1"/>
    <col min="2" max="2" width="11.28125" style="141" customWidth="1"/>
    <col min="3" max="3" width="14.28125" style="141" customWidth="1"/>
    <col min="4" max="4" width="12.57421875" style="141" customWidth="1"/>
    <col min="5" max="5" width="26.28125" style="141" customWidth="1"/>
    <col min="6" max="6" width="12.8515625" style="141" customWidth="1"/>
    <col min="7" max="7" width="15.28125" style="141" customWidth="1"/>
    <col min="8" max="8" width="14.7109375" style="141" customWidth="1"/>
    <col min="9" max="9" width="9.8515625" style="141" customWidth="1"/>
    <col min="10" max="13" width="8.7109375" style="141" customWidth="1"/>
    <col min="14" max="16" width="4.8515625" style="141" customWidth="1"/>
    <col min="17" max="17" width="9.7109375" style="141" customWidth="1"/>
    <col min="18" max="19" width="8.57421875" style="141" customWidth="1"/>
    <col min="20" max="22" width="6.140625" style="141" customWidth="1"/>
    <col min="23" max="25" width="4.7109375" style="141" customWidth="1"/>
    <col min="26" max="16384" width="10.28125" style="141" customWidth="1"/>
  </cols>
  <sheetData>
    <row r="2" spans="1:5" ht="12.75">
      <c r="A2" s="170" t="s">
        <v>340</v>
      </c>
      <c r="B2" s="170"/>
      <c r="C2" s="170"/>
      <c r="D2" s="170"/>
      <c r="E2" s="170"/>
    </row>
    <row r="3" ht="12.75">
      <c r="A3" s="170" t="s">
        <v>963</v>
      </c>
    </row>
    <row r="4" ht="12" customHeight="1">
      <c r="A4" s="218" t="s">
        <v>2080</v>
      </c>
    </row>
    <row r="5" spans="1:5" ht="18.75" customHeight="1">
      <c r="A5" s="457" t="s">
        <v>16</v>
      </c>
      <c r="B5" s="460" t="s">
        <v>604</v>
      </c>
      <c r="C5" s="460" t="s">
        <v>605</v>
      </c>
      <c r="D5" s="460" t="s">
        <v>606</v>
      </c>
      <c r="E5" s="465" t="s">
        <v>17</v>
      </c>
    </row>
    <row r="6" spans="1:5" ht="12.75">
      <c r="A6" s="458"/>
      <c r="B6" s="461"/>
      <c r="C6" s="461"/>
      <c r="D6" s="461"/>
      <c r="E6" s="427"/>
    </row>
    <row r="7" spans="1:5" ht="46.5" customHeight="1">
      <c r="A7" s="458"/>
      <c r="B7" s="462"/>
      <c r="C7" s="462"/>
      <c r="D7" s="462"/>
      <c r="E7" s="427"/>
    </row>
    <row r="8" spans="1:5" ht="12" customHeight="1">
      <c r="A8" s="459"/>
      <c r="B8" s="466" t="s">
        <v>18</v>
      </c>
      <c r="C8" s="424"/>
      <c r="D8" s="467"/>
      <c r="E8" s="211"/>
    </row>
    <row r="9" spans="1:5" s="170" customFormat="1" ht="21" customHeight="1">
      <c r="A9" s="215" t="s">
        <v>964</v>
      </c>
      <c r="B9" s="214"/>
      <c r="C9" s="214"/>
      <c r="D9" s="214"/>
      <c r="E9" s="167" t="s">
        <v>965</v>
      </c>
    </row>
    <row r="10" spans="1:5" s="170" customFormat="1" ht="13.5">
      <c r="A10" s="203" t="s">
        <v>966</v>
      </c>
      <c r="B10" s="204"/>
      <c r="C10" s="204"/>
      <c r="D10" s="204"/>
      <c r="E10" s="167" t="s">
        <v>967</v>
      </c>
    </row>
    <row r="11" spans="1:5" s="170" customFormat="1" ht="13.5">
      <c r="A11" s="203" t="s">
        <v>1702</v>
      </c>
      <c r="B11" s="204"/>
      <c r="C11" s="204"/>
      <c r="D11" s="204"/>
      <c r="E11" s="167" t="s">
        <v>968</v>
      </c>
    </row>
    <row r="12" spans="1:5" s="170" customFormat="1" ht="13.5">
      <c r="A12" s="203" t="s">
        <v>1283</v>
      </c>
      <c r="B12" s="204">
        <v>53723092.900000006</v>
      </c>
      <c r="C12" s="204">
        <v>39361112</v>
      </c>
      <c r="D12" s="204">
        <v>14361980.900000002</v>
      </c>
      <c r="E12" s="167" t="s">
        <v>635</v>
      </c>
    </row>
    <row r="13" spans="1:5" s="170" customFormat="1" ht="13.5">
      <c r="A13" s="203" t="s">
        <v>1284</v>
      </c>
      <c r="B13" s="204">
        <v>9481811.399999999</v>
      </c>
      <c r="C13" s="204">
        <v>7755412.699999999</v>
      </c>
      <c r="D13" s="204">
        <v>1726398.7</v>
      </c>
      <c r="E13" s="167" t="s">
        <v>184</v>
      </c>
    </row>
    <row r="14" spans="1:5" ht="12.75">
      <c r="A14" s="177" t="s">
        <v>185</v>
      </c>
      <c r="B14" s="202">
        <v>1116212.2</v>
      </c>
      <c r="C14" s="202">
        <v>875226.6</v>
      </c>
      <c r="D14" s="202">
        <v>240985.6</v>
      </c>
      <c r="E14" s="218" t="s">
        <v>186</v>
      </c>
    </row>
    <row r="15" spans="1:5" ht="12.75">
      <c r="A15" s="177" t="s">
        <v>187</v>
      </c>
      <c r="B15" s="202"/>
      <c r="C15" s="202"/>
      <c r="D15" s="202"/>
      <c r="E15" s="218" t="s">
        <v>188</v>
      </c>
    </row>
    <row r="16" spans="1:5" ht="12.75">
      <c r="A16" s="177" t="s">
        <v>286</v>
      </c>
      <c r="B16" s="202">
        <v>7576258.6</v>
      </c>
      <c r="C16" s="202">
        <v>6467465.8</v>
      </c>
      <c r="D16" s="202">
        <v>1108792.8</v>
      </c>
      <c r="E16" s="218" t="s">
        <v>190</v>
      </c>
    </row>
    <row r="17" spans="1:5" ht="12.75">
      <c r="A17" s="177" t="s">
        <v>287</v>
      </c>
      <c r="B17" s="202">
        <v>789340.6</v>
      </c>
      <c r="C17" s="202">
        <v>412720.3</v>
      </c>
      <c r="D17" s="202">
        <v>376620.3</v>
      </c>
      <c r="E17" s="218" t="s">
        <v>191</v>
      </c>
    </row>
    <row r="18" spans="1:5" s="170" customFormat="1" ht="13.5">
      <c r="A18" s="203" t="s">
        <v>192</v>
      </c>
      <c r="B18" s="204">
        <v>15388887.7</v>
      </c>
      <c r="C18" s="204">
        <v>11356884.4</v>
      </c>
      <c r="D18" s="204">
        <v>4032003.3</v>
      </c>
      <c r="E18" s="167" t="s">
        <v>193</v>
      </c>
    </row>
    <row r="19" spans="1:4" ht="12.75">
      <c r="A19" s="177" t="s">
        <v>246</v>
      </c>
      <c r="B19" s="202"/>
      <c r="C19" s="202"/>
      <c r="D19" s="202"/>
    </row>
    <row r="20" spans="1:5" ht="12.75">
      <c r="A20" s="177" t="s">
        <v>288</v>
      </c>
      <c r="B20" s="202">
        <v>441295.6</v>
      </c>
      <c r="C20" s="202">
        <v>350120.5</v>
      </c>
      <c r="D20" s="202">
        <v>91175.1</v>
      </c>
      <c r="E20" s="218" t="s">
        <v>607</v>
      </c>
    </row>
    <row r="21" spans="1:5" ht="12.75">
      <c r="A21" s="177" t="s">
        <v>194</v>
      </c>
      <c r="B21" s="202">
        <v>1784061.7</v>
      </c>
      <c r="C21" s="202">
        <v>1350164.2</v>
      </c>
      <c r="D21" s="202">
        <v>433897.5</v>
      </c>
      <c r="E21" s="218" t="s">
        <v>195</v>
      </c>
    </row>
    <row r="22" spans="1:5" ht="12.75">
      <c r="A22" s="177"/>
      <c r="B22" s="202"/>
      <c r="C22" s="202"/>
      <c r="D22" s="202"/>
      <c r="E22" s="218" t="s">
        <v>248</v>
      </c>
    </row>
    <row r="23" spans="1:5" ht="12.75">
      <c r="A23" s="177" t="s">
        <v>289</v>
      </c>
      <c r="B23" s="202">
        <v>3188283</v>
      </c>
      <c r="C23" s="202">
        <v>2250606.9</v>
      </c>
      <c r="D23" s="202">
        <v>937676.1</v>
      </c>
      <c r="E23" s="218" t="s">
        <v>250</v>
      </c>
    </row>
    <row r="24" spans="1:5" ht="12.75">
      <c r="A24" s="177"/>
      <c r="B24" s="202"/>
      <c r="C24" s="202"/>
      <c r="D24" s="202"/>
      <c r="E24" s="218" t="s">
        <v>196</v>
      </c>
    </row>
    <row r="25" spans="1:5" ht="12.75">
      <c r="A25" s="177" t="s">
        <v>197</v>
      </c>
      <c r="B25" s="202">
        <v>186250</v>
      </c>
      <c r="C25" s="202">
        <v>128702.4</v>
      </c>
      <c r="D25" s="202">
        <v>57547.6</v>
      </c>
      <c r="E25" s="218" t="s">
        <v>190</v>
      </c>
    </row>
    <row r="26" spans="1:5" ht="12.75">
      <c r="A26" s="177"/>
      <c r="B26" s="202"/>
      <c r="C26" s="202"/>
      <c r="D26" s="202"/>
      <c r="E26" s="218" t="s">
        <v>198</v>
      </c>
    </row>
    <row r="27" spans="1:5" ht="12.75">
      <c r="A27" s="177" t="s">
        <v>271</v>
      </c>
      <c r="B27" s="202">
        <v>5953883.5</v>
      </c>
      <c r="C27" s="202">
        <v>4643960.2</v>
      </c>
      <c r="D27" s="202">
        <v>1309923.3</v>
      </c>
      <c r="E27" s="218" t="s">
        <v>199</v>
      </c>
    </row>
    <row r="28" spans="1:5" ht="12.75">
      <c r="A28" s="177" t="s">
        <v>1247</v>
      </c>
      <c r="B28" s="202"/>
      <c r="C28" s="202"/>
      <c r="D28" s="202"/>
      <c r="E28" s="218"/>
    </row>
    <row r="29" spans="1:5" ht="12.75">
      <c r="A29" s="177" t="s">
        <v>272</v>
      </c>
      <c r="B29" s="202"/>
      <c r="C29" s="202"/>
      <c r="D29" s="202"/>
      <c r="E29" s="218"/>
    </row>
    <row r="30" spans="1:5" ht="12.75">
      <c r="A30" s="177" t="s">
        <v>273</v>
      </c>
      <c r="B30" s="202"/>
      <c r="C30" s="202"/>
      <c r="D30" s="202"/>
      <c r="E30" s="218" t="s">
        <v>608</v>
      </c>
    </row>
    <row r="31" spans="1:5" ht="12.75">
      <c r="A31" s="177" t="s">
        <v>274</v>
      </c>
      <c r="B31" s="202"/>
      <c r="C31" s="202"/>
      <c r="D31" s="202"/>
      <c r="E31" s="218" t="s">
        <v>609</v>
      </c>
    </row>
    <row r="32" spans="1:5" ht="12.75">
      <c r="A32" s="177" t="s">
        <v>290</v>
      </c>
      <c r="B32" s="202">
        <v>2892295.2</v>
      </c>
      <c r="C32" s="202">
        <v>2136988.8</v>
      </c>
      <c r="D32" s="202">
        <v>755306.4</v>
      </c>
      <c r="E32" s="218" t="s">
        <v>969</v>
      </c>
    </row>
    <row r="33" spans="1:5" ht="12.75">
      <c r="A33" s="177" t="s">
        <v>201</v>
      </c>
      <c r="B33" s="202">
        <v>942818.7</v>
      </c>
      <c r="C33" s="202">
        <v>496341.4</v>
      </c>
      <c r="D33" s="202">
        <v>446477.3</v>
      </c>
      <c r="E33" s="218" t="s">
        <v>202</v>
      </c>
    </row>
    <row r="34" spans="1:4" s="170" customFormat="1" ht="12.75">
      <c r="A34" s="203" t="s">
        <v>203</v>
      </c>
      <c r="B34" s="204"/>
      <c r="C34" s="204"/>
      <c r="D34" s="204"/>
    </row>
    <row r="35" spans="1:5" s="170" customFormat="1" ht="13.5">
      <c r="A35" s="203" t="s">
        <v>291</v>
      </c>
      <c r="B35" s="204">
        <v>28852393.8</v>
      </c>
      <c r="C35" s="204">
        <v>20248814.9</v>
      </c>
      <c r="D35" s="204">
        <v>8603578.9</v>
      </c>
      <c r="E35" s="167" t="s">
        <v>204</v>
      </c>
    </row>
    <row r="36" spans="1:4" ht="12.75">
      <c r="A36" s="177" t="s">
        <v>277</v>
      </c>
      <c r="B36" s="202"/>
      <c r="C36" s="202"/>
      <c r="D36" s="202"/>
    </row>
    <row r="37" spans="1:5" ht="12.75">
      <c r="A37" s="177" t="s">
        <v>278</v>
      </c>
      <c r="B37" s="202">
        <v>13014482.4</v>
      </c>
      <c r="C37" s="202">
        <v>8389515.5</v>
      </c>
      <c r="D37" s="202">
        <v>4624966.9</v>
      </c>
      <c r="E37" s="218" t="s">
        <v>207</v>
      </c>
    </row>
    <row r="38" spans="1:5" ht="12.75">
      <c r="A38" s="177" t="s">
        <v>279</v>
      </c>
      <c r="B38" s="202"/>
      <c r="C38" s="202"/>
      <c r="D38" s="202"/>
      <c r="E38" s="218" t="s">
        <v>210</v>
      </c>
    </row>
    <row r="39" spans="1:5" ht="12.75">
      <c r="A39" s="177" t="s">
        <v>280</v>
      </c>
      <c r="B39" s="202">
        <v>1920954.2</v>
      </c>
      <c r="C39" s="202">
        <v>1531747.2</v>
      </c>
      <c r="D39" s="134">
        <v>389207</v>
      </c>
      <c r="E39" s="218" t="s">
        <v>211</v>
      </c>
    </row>
    <row r="40" spans="1:5" ht="12.75">
      <c r="A40" s="177" t="s">
        <v>212</v>
      </c>
      <c r="B40" s="202">
        <v>111839.8</v>
      </c>
      <c r="C40" s="202">
        <v>72200.8</v>
      </c>
      <c r="D40" s="134">
        <v>39639</v>
      </c>
      <c r="E40" s="218" t="s">
        <v>610</v>
      </c>
    </row>
    <row r="41" spans="1:5" ht="12.75">
      <c r="A41" s="177" t="s">
        <v>213</v>
      </c>
      <c r="B41" s="202"/>
      <c r="C41" s="202"/>
      <c r="D41" s="202"/>
      <c r="E41" s="218"/>
    </row>
    <row r="42" spans="1:5" ht="12.75">
      <c r="A42" s="177" t="s">
        <v>214</v>
      </c>
      <c r="B42" s="202"/>
      <c r="C42" s="202"/>
      <c r="D42" s="202"/>
      <c r="E42" s="218" t="s">
        <v>215</v>
      </c>
    </row>
    <row r="43" spans="1:5" ht="12.75">
      <c r="A43" s="177" t="s">
        <v>216</v>
      </c>
      <c r="B43" s="202">
        <v>2142518.2</v>
      </c>
      <c r="C43" s="202">
        <v>1305668.2</v>
      </c>
      <c r="D43" s="134">
        <v>836850</v>
      </c>
      <c r="E43" s="218" t="s">
        <v>217</v>
      </c>
    </row>
    <row r="44" spans="1:5" ht="12.75">
      <c r="A44" s="177"/>
      <c r="B44" s="202"/>
      <c r="C44" s="202"/>
      <c r="D44" s="202"/>
      <c r="E44" s="218" t="s">
        <v>262</v>
      </c>
    </row>
    <row r="45" spans="1:5" ht="12.75">
      <c r="A45" s="177" t="s">
        <v>218</v>
      </c>
      <c r="B45" s="202">
        <v>890413.2</v>
      </c>
      <c r="C45" s="202">
        <v>682688.4</v>
      </c>
      <c r="D45" s="202">
        <v>207724.8</v>
      </c>
      <c r="E45" s="218" t="s">
        <v>292</v>
      </c>
    </row>
    <row r="46" spans="1:5" ht="12.75">
      <c r="A46" s="177" t="s">
        <v>960</v>
      </c>
      <c r="B46" s="202"/>
      <c r="C46" s="202"/>
      <c r="D46" s="202"/>
      <c r="E46" s="218" t="s">
        <v>220</v>
      </c>
    </row>
    <row r="47" spans="1:5" ht="12.75">
      <c r="A47" s="177" t="s">
        <v>961</v>
      </c>
      <c r="B47" s="202"/>
      <c r="C47" s="202"/>
      <c r="D47" s="202"/>
      <c r="E47" s="218" t="s">
        <v>221</v>
      </c>
    </row>
    <row r="48" spans="1:5" ht="12.75">
      <c r="A48" s="177" t="s">
        <v>962</v>
      </c>
      <c r="B48" s="202">
        <v>2513275.2</v>
      </c>
      <c r="C48" s="202">
        <v>1868414.7</v>
      </c>
      <c r="D48" s="202">
        <v>644860.5</v>
      </c>
      <c r="E48" s="218" t="s">
        <v>222</v>
      </c>
    </row>
    <row r="49" spans="1:5" ht="12.75">
      <c r="A49" s="177" t="s">
        <v>223</v>
      </c>
      <c r="B49" s="202"/>
      <c r="C49" s="202"/>
      <c r="D49" s="202"/>
      <c r="E49" s="218"/>
    </row>
    <row r="50" spans="1:5" ht="12.75">
      <c r="A50" s="177" t="s">
        <v>283</v>
      </c>
      <c r="B50" s="202">
        <v>4802906.8</v>
      </c>
      <c r="C50" s="202">
        <v>4044040.3</v>
      </c>
      <c r="D50" s="202">
        <v>758866.5</v>
      </c>
      <c r="E50" s="218" t="s">
        <v>225</v>
      </c>
    </row>
    <row r="51" spans="1:5" ht="12.75">
      <c r="A51" s="177" t="s">
        <v>293</v>
      </c>
      <c r="B51" s="202"/>
      <c r="C51" s="202"/>
      <c r="D51" s="202"/>
      <c r="E51" s="218" t="s">
        <v>942</v>
      </c>
    </row>
    <row r="52" spans="1:5" ht="12.75">
      <c r="A52" s="177" t="s">
        <v>943</v>
      </c>
      <c r="B52" s="134">
        <v>870675</v>
      </c>
      <c r="C52" s="134">
        <v>702932</v>
      </c>
      <c r="D52" s="134">
        <v>167743</v>
      </c>
      <c r="E52" s="218" t="s">
        <v>944</v>
      </c>
    </row>
    <row r="53" spans="1:5" ht="12.75">
      <c r="A53" s="177" t="s">
        <v>945</v>
      </c>
      <c r="B53" s="202"/>
      <c r="C53" s="202"/>
      <c r="D53" s="202"/>
      <c r="E53" s="218" t="s">
        <v>1234</v>
      </c>
    </row>
    <row r="54" spans="1:5" ht="12.75">
      <c r="A54" s="177" t="s">
        <v>1235</v>
      </c>
      <c r="B54" s="202">
        <v>2203850.8</v>
      </c>
      <c r="C54" s="202">
        <v>1493098.6</v>
      </c>
      <c r="D54" s="202">
        <v>710752.2</v>
      </c>
      <c r="E54" s="218" t="s">
        <v>1236</v>
      </c>
    </row>
    <row r="55" spans="1:5" ht="12.75">
      <c r="A55" s="177"/>
      <c r="B55" s="202"/>
      <c r="C55" s="202"/>
      <c r="D55" s="202"/>
      <c r="E55" s="218" t="s">
        <v>1237</v>
      </c>
    </row>
    <row r="56" spans="1:5" ht="12.75">
      <c r="A56" s="177" t="s">
        <v>1238</v>
      </c>
      <c r="B56" s="202">
        <v>366997.9</v>
      </c>
      <c r="C56" s="202">
        <v>294173.7</v>
      </c>
      <c r="D56" s="202">
        <v>72824.2</v>
      </c>
      <c r="E56" s="218" t="s">
        <v>1239</v>
      </c>
    </row>
    <row r="57" spans="1:5" ht="12.75">
      <c r="A57" s="177" t="s">
        <v>1240</v>
      </c>
      <c r="B57" s="202"/>
      <c r="C57" s="202"/>
      <c r="D57" s="202"/>
      <c r="E57" s="218" t="s">
        <v>1241</v>
      </c>
    </row>
    <row r="58" spans="1:5" ht="12.75">
      <c r="A58" s="177" t="s">
        <v>294</v>
      </c>
      <c r="B58" s="202">
        <v>885155.3</v>
      </c>
      <c r="C58" s="202">
        <v>567267.5</v>
      </c>
      <c r="D58" s="202">
        <v>317887.8</v>
      </c>
      <c r="E58" s="218" t="s">
        <v>1242</v>
      </c>
    </row>
    <row r="59" spans="1:4" ht="10.5" customHeight="1">
      <c r="A59" s="177"/>
      <c r="B59" s="202"/>
      <c r="C59" s="202"/>
      <c r="D59" s="202"/>
    </row>
    <row r="61" ht="15" customHeight="1"/>
    <row r="62" ht="3.75" customHeight="1"/>
    <row r="63" ht="15.75" customHeight="1"/>
    <row r="64" ht="14.25" customHeight="1"/>
    <row r="65" ht="15.75" customHeight="1"/>
    <row r="66" ht="12" customHeight="1"/>
    <row r="67" ht="27.75" customHeight="1"/>
    <row r="68" ht="27" customHeight="1"/>
    <row r="69" ht="27.75" customHeight="1"/>
    <row r="70" ht="19.5" customHeight="1"/>
    <row r="71" ht="19.5" customHeight="1"/>
    <row r="72" ht="19.5" customHeight="1"/>
    <row r="73" ht="30" customHeight="1"/>
    <row r="74" ht="18.75" customHeight="1"/>
    <row r="75" ht="18.75" customHeight="1"/>
    <row r="76" ht="18.75" customHeight="1"/>
    <row r="77" ht="18.75" customHeight="1"/>
    <row r="78" ht="18.75" customHeight="1"/>
    <row r="79" ht="18.75" customHeight="1"/>
    <row r="80" ht="15.75" customHeight="1"/>
    <row r="81" ht="18.75" customHeight="1"/>
    <row r="82" ht="26.2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24.75" customHeight="1"/>
    <row r="99" ht="18.75" customHeight="1"/>
    <row r="101" ht="15" customHeight="1"/>
    <row r="102" ht="3.75" customHeight="1"/>
    <row r="104" ht="12.75" customHeight="1"/>
    <row r="105" ht="15" customHeight="1"/>
    <row r="106" ht="12" customHeight="1"/>
    <row r="107" ht="37.5" customHeight="1"/>
    <row r="108" ht="20.25" customHeight="1"/>
    <row r="109" ht="30" customHeight="1"/>
    <row r="110" ht="18.75" customHeight="1"/>
    <row r="111" ht="18.75" customHeight="1"/>
    <row r="112" ht="18.75" customHeight="1"/>
    <row r="113" ht="27" customHeight="1"/>
    <row r="114" ht="18.75" customHeight="1"/>
    <row r="115" ht="18.75" customHeight="1"/>
    <row r="116" ht="18.75" customHeight="1"/>
    <row r="117" ht="18.75" customHeight="1"/>
    <row r="118" ht="18.75" customHeight="1"/>
    <row r="119" ht="18.75" customHeight="1"/>
    <row r="120" ht="18.75" customHeight="1"/>
    <row r="121" ht="18.75" customHeight="1"/>
    <row r="122" ht="27.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8.75" customHeight="1"/>
    <row r="137" ht="16.5" customHeight="1"/>
    <row r="139" ht="12" customHeight="1"/>
    <row r="141" ht="15" customHeight="1"/>
    <row r="142" ht="3.75" customHeight="1"/>
    <row r="143" ht="16.5" customHeight="1"/>
    <row r="144" ht="12.75" customHeight="1"/>
    <row r="145" ht="18" customHeight="1"/>
    <row r="146" ht="12" customHeight="1"/>
    <row r="147" ht="51.75" customHeight="1"/>
    <row r="148" ht="33" customHeight="1"/>
    <row r="149" ht="18.75" customHeight="1"/>
    <row r="150" ht="18.75" customHeight="1"/>
    <row r="151" ht="18.75" customHeight="1"/>
    <row r="152" ht="30.75" customHeight="1"/>
    <row r="153" ht="18.75" customHeight="1"/>
    <row r="154" ht="18.75" customHeight="1"/>
    <row r="155" ht="18.75" customHeight="1"/>
    <row r="156" ht="18.75" customHeight="1"/>
    <row r="157" ht="18.75" customHeight="1"/>
    <row r="158" ht="18.75" customHeight="1"/>
    <row r="159" ht="18.75" customHeight="1"/>
    <row r="160" ht="18.75" customHeight="1"/>
    <row r="161" ht="26.2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6" ht="18.75" customHeight="1"/>
    <row r="178" ht="14.25" customHeight="1"/>
    <row r="180" ht="15.75" customHeight="1"/>
    <row r="181" ht="3.75" customHeight="1"/>
    <row r="182" ht="15" customHeight="1"/>
    <row r="183" ht="12" customHeight="1"/>
    <row r="184" ht="15" customHeight="1"/>
    <row r="185" ht="12" customHeight="1"/>
    <row r="186" ht="33" customHeight="1"/>
    <row r="187" ht="26.25" customHeight="1"/>
    <row r="188" ht="35.25" customHeight="1"/>
    <row r="189" ht="18.75" customHeight="1"/>
    <row r="190" ht="18.75" customHeight="1"/>
    <row r="191" ht="18.75" customHeight="1"/>
    <row r="192" ht="29.25" customHeight="1"/>
    <row r="193" ht="18.75" customHeight="1"/>
    <row r="194" ht="18.75" customHeight="1"/>
    <row r="195" ht="18.75" customHeight="1"/>
    <row r="196" ht="18.75" customHeight="1"/>
    <row r="197" ht="18.75" customHeight="1"/>
    <row r="198" ht="18.75" customHeight="1"/>
    <row r="199" ht="18.75" customHeight="1"/>
    <row r="200" ht="18.75" customHeight="1"/>
    <row r="201" ht="26.25" customHeight="1"/>
    <row r="202" ht="18.75" customHeight="1"/>
    <row r="203" ht="18.75" customHeight="1"/>
    <row r="204" ht="18.75" customHeight="1"/>
    <row r="205" ht="18.75" customHeight="1"/>
    <row r="206" ht="18.75" customHeight="1"/>
    <row r="207" ht="18.75" customHeight="1"/>
    <row r="208" ht="17.25" customHeight="1"/>
    <row r="209" ht="18.75" customHeight="1"/>
    <row r="210" ht="18.75" customHeight="1"/>
    <row r="211" ht="18.75" customHeight="1"/>
    <row r="212" ht="18.75" customHeight="1"/>
    <row r="213" ht="18.75" customHeight="1"/>
    <row r="214" ht="18.75" customHeight="1"/>
    <row r="215" ht="16.5" customHeight="1"/>
    <row r="216" ht="14.25" customHeight="1"/>
  </sheetData>
  <mergeCells count="6">
    <mergeCell ref="E5:E7"/>
    <mergeCell ref="B8:D8"/>
    <mergeCell ref="A5:A8"/>
    <mergeCell ref="B5:B7"/>
    <mergeCell ref="C5:C7"/>
    <mergeCell ref="D5:D7"/>
  </mergeCells>
  <printOptions/>
  <pageMargins left="0.7480314960629921" right="0.9448818897637796" top="0.7086614173228347" bottom="0.7086614173228347" header="0.5118110236220472" footer="0.5118110236220472"/>
  <pageSetup horizontalDpi="600" verticalDpi="600" orientation="portrait" paperSize="9" scale="99" r:id="rId1"/>
</worksheet>
</file>

<file path=xl/worksheets/sheet9.xml><?xml version="1.0" encoding="utf-8"?>
<worksheet xmlns="http://schemas.openxmlformats.org/spreadsheetml/2006/main" xmlns:r="http://schemas.openxmlformats.org/officeDocument/2006/relationships">
  <dimension ref="A2:E59"/>
  <sheetViews>
    <sheetView workbookViewId="0" topLeftCell="A17">
      <selection activeCell="E12" sqref="E10:E12"/>
    </sheetView>
  </sheetViews>
  <sheetFormatPr defaultColWidth="9.140625" defaultRowHeight="12.75"/>
  <cols>
    <col min="1" max="1" width="34.7109375" style="141" customWidth="1"/>
    <col min="2" max="2" width="11.28125" style="141" customWidth="1"/>
    <col min="3" max="3" width="14.28125" style="141" customWidth="1"/>
    <col min="4" max="4" width="15.140625" style="141" customWidth="1"/>
    <col min="5" max="5" width="26.28125" style="141" customWidth="1"/>
    <col min="6" max="6" width="12.8515625" style="141" customWidth="1"/>
    <col min="7" max="7" width="15.28125" style="141" customWidth="1"/>
    <col min="8" max="8" width="14.7109375" style="141" customWidth="1"/>
    <col min="9" max="9" width="9.8515625" style="141" customWidth="1"/>
    <col min="10" max="13" width="8.7109375" style="141" customWidth="1"/>
    <col min="14" max="16" width="4.8515625" style="141" customWidth="1"/>
    <col min="17" max="17" width="9.7109375" style="141" customWidth="1"/>
    <col min="18" max="19" width="8.57421875" style="141" customWidth="1"/>
    <col min="20" max="22" width="6.140625" style="141" customWidth="1"/>
    <col min="23" max="25" width="4.7109375" style="141" customWidth="1"/>
    <col min="26" max="16384" width="10.28125" style="141" customWidth="1"/>
  </cols>
  <sheetData>
    <row r="2" spans="1:5" ht="12.75">
      <c r="A2" s="170" t="s">
        <v>340</v>
      </c>
      <c r="B2" s="170"/>
      <c r="C2" s="170"/>
      <c r="D2" s="170"/>
      <c r="E2" s="170"/>
    </row>
    <row r="3" ht="12.75">
      <c r="A3" s="170" t="s">
        <v>963</v>
      </c>
    </row>
    <row r="4" ht="12" customHeight="1">
      <c r="A4" s="218" t="s">
        <v>2080</v>
      </c>
    </row>
    <row r="5" spans="1:5" ht="18.75" customHeight="1">
      <c r="A5" s="457" t="s">
        <v>16</v>
      </c>
      <c r="B5" s="460" t="s">
        <v>604</v>
      </c>
      <c r="C5" s="460" t="s">
        <v>605</v>
      </c>
      <c r="D5" s="460" t="s">
        <v>606</v>
      </c>
      <c r="E5" s="465" t="s">
        <v>17</v>
      </c>
    </row>
    <row r="6" spans="1:5" ht="12.75">
      <c r="A6" s="458"/>
      <c r="B6" s="461"/>
      <c r="C6" s="461"/>
      <c r="D6" s="461"/>
      <c r="E6" s="427"/>
    </row>
    <row r="7" spans="1:5" ht="48.75" customHeight="1">
      <c r="A7" s="458"/>
      <c r="B7" s="462"/>
      <c r="C7" s="462"/>
      <c r="D7" s="462"/>
      <c r="E7" s="427"/>
    </row>
    <row r="8" spans="1:5" ht="12" customHeight="1">
      <c r="A8" s="459"/>
      <c r="B8" s="466" t="s">
        <v>18</v>
      </c>
      <c r="C8" s="424"/>
      <c r="D8" s="467"/>
      <c r="E8" s="211"/>
    </row>
    <row r="9" spans="1:4" s="170" customFormat="1" ht="12.75">
      <c r="A9" s="215" t="s">
        <v>970</v>
      </c>
      <c r="B9" s="214"/>
      <c r="C9" s="215"/>
      <c r="D9" s="214"/>
    </row>
    <row r="10" spans="1:5" s="170" customFormat="1" ht="13.5">
      <c r="A10" s="203" t="s">
        <v>971</v>
      </c>
      <c r="B10" s="204"/>
      <c r="C10" s="203"/>
      <c r="D10" s="204"/>
      <c r="E10" s="167" t="s">
        <v>295</v>
      </c>
    </row>
    <row r="11" spans="1:5" s="170" customFormat="1" ht="13.5">
      <c r="A11" s="203" t="s">
        <v>1283</v>
      </c>
      <c r="B11" s="204">
        <v>8847272.600000001</v>
      </c>
      <c r="C11" s="203">
        <v>5992177.5</v>
      </c>
      <c r="D11" s="204">
        <v>2855095.1</v>
      </c>
      <c r="E11" s="167" t="s">
        <v>635</v>
      </c>
    </row>
    <row r="12" spans="1:5" s="170" customFormat="1" ht="13.5">
      <c r="A12" s="203" t="s">
        <v>1284</v>
      </c>
      <c r="B12" s="204">
        <v>1189987.3</v>
      </c>
      <c r="C12" s="203">
        <v>745527.6</v>
      </c>
      <c r="D12" s="204">
        <v>444459.7</v>
      </c>
      <c r="E12" s="167" t="s">
        <v>184</v>
      </c>
    </row>
    <row r="13" spans="1:5" ht="12.75">
      <c r="A13" s="177" t="s">
        <v>185</v>
      </c>
      <c r="B13" s="202">
        <v>154810.1</v>
      </c>
      <c r="C13" s="177">
        <v>99946.5</v>
      </c>
      <c r="D13" s="202">
        <v>54863.6</v>
      </c>
      <c r="E13" s="218" t="s">
        <v>186</v>
      </c>
    </row>
    <row r="14" spans="1:5" ht="12.75">
      <c r="A14" s="177" t="s">
        <v>187</v>
      </c>
      <c r="B14" s="202"/>
      <c r="C14" s="177"/>
      <c r="D14" s="202"/>
      <c r="E14" s="218" t="s">
        <v>188</v>
      </c>
    </row>
    <row r="15" spans="1:5" ht="12.75">
      <c r="A15" s="177" t="s">
        <v>189</v>
      </c>
      <c r="B15" s="202">
        <v>798081</v>
      </c>
      <c r="C15" s="177">
        <v>533468.7</v>
      </c>
      <c r="D15" s="202">
        <v>264612.3</v>
      </c>
      <c r="E15" s="218" t="s">
        <v>190</v>
      </c>
    </row>
    <row r="16" spans="1:5" ht="12.75">
      <c r="A16" s="177" t="s">
        <v>296</v>
      </c>
      <c r="B16" s="202">
        <v>237096.2</v>
      </c>
      <c r="C16" s="177">
        <v>112112.4</v>
      </c>
      <c r="D16" s="202">
        <v>124983.8</v>
      </c>
      <c r="E16" s="218" t="s">
        <v>191</v>
      </c>
    </row>
    <row r="17" spans="1:5" s="170" customFormat="1" ht="13.5">
      <c r="A17" s="203" t="s">
        <v>192</v>
      </c>
      <c r="B17" s="204">
        <v>3882074.9</v>
      </c>
      <c r="C17" s="203">
        <v>2757725.3</v>
      </c>
      <c r="D17" s="204">
        <v>1124349.6</v>
      </c>
      <c r="E17" s="167" t="s">
        <v>193</v>
      </c>
    </row>
    <row r="18" spans="1:4" ht="12.75">
      <c r="A18" s="177" t="s">
        <v>246</v>
      </c>
      <c r="B18" s="202"/>
      <c r="C18" s="177"/>
      <c r="D18" s="202"/>
    </row>
    <row r="19" spans="1:5" ht="12.75">
      <c r="A19" s="177" t="s">
        <v>288</v>
      </c>
      <c r="B19" s="202">
        <v>85265.8</v>
      </c>
      <c r="C19" s="177">
        <v>50937.3</v>
      </c>
      <c r="D19" s="202">
        <v>34328.5</v>
      </c>
      <c r="E19" s="218" t="s">
        <v>607</v>
      </c>
    </row>
    <row r="20" spans="1:5" ht="12.75">
      <c r="A20" s="177" t="s">
        <v>194</v>
      </c>
      <c r="B20" s="202">
        <v>471646.2</v>
      </c>
      <c r="C20" s="177">
        <v>339587.7</v>
      </c>
      <c r="D20" s="202">
        <v>132058.5</v>
      </c>
      <c r="E20" s="218" t="s">
        <v>195</v>
      </c>
    </row>
    <row r="21" spans="1:5" ht="12.75">
      <c r="A21" s="177"/>
      <c r="B21" s="202"/>
      <c r="C21" s="177"/>
      <c r="D21" s="202"/>
      <c r="E21" s="218" t="s">
        <v>248</v>
      </c>
    </row>
    <row r="22" spans="1:5" ht="12.75">
      <c r="A22" s="177" t="s">
        <v>249</v>
      </c>
      <c r="B22" s="202">
        <v>764637.5</v>
      </c>
      <c r="C22" s="177">
        <v>539604.1</v>
      </c>
      <c r="D22" s="202">
        <v>225033.4</v>
      </c>
      <c r="E22" s="218" t="s">
        <v>250</v>
      </c>
    </row>
    <row r="23" spans="1:5" ht="12.75">
      <c r="A23" s="177"/>
      <c r="B23" s="202"/>
      <c r="C23" s="177"/>
      <c r="D23" s="202"/>
      <c r="E23" s="218" t="s">
        <v>196</v>
      </c>
    </row>
    <row r="24" spans="1:5" ht="12.75">
      <c r="A24" s="177" t="s">
        <v>197</v>
      </c>
      <c r="B24" s="202">
        <v>85157.7</v>
      </c>
      <c r="C24" s="177">
        <v>66200.8</v>
      </c>
      <c r="D24" s="202">
        <v>18956.9</v>
      </c>
      <c r="E24" s="218" t="s">
        <v>190</v>
      </c>
    </row>
    <row r="25" spans="1:5" ht="12.75">
      <c r="A25" s="177"/>
      <c r="B25" s="202"/>
      <c r="C25" s="177"/>
      <c r="D25" s="202"/>
      <c r="E25" s="218" t="s">
        <v>198</v>
      </c>
    </row>
    <row r="26" spans="1:5" ht="12.75">
      <c r="A26" s="177" t="s">
        <v>271</v>
      </c>
      <c r="B26" s="202">
        <v>1730700.2</v>
      </c>
      <c r="C26" s="177">
        <v>1266655.9</v>
      </c>
      <c r="D26" s="202">
        <v>464044.3</v>
      </c>
      <c r="E26" s="218" t="s">
        <v>199</v>
      </c>
    </row>
    <row r="27" spans="1:5" ht="12.75">
      <c r="A27" s="177" t="s">
        <v>1247</v>
      </c>
      <c r="B27" s="202"/>
      <c r="C27" s="177"/>
      <c r="D27" s="202"/>
      <c r="E27" s="218"/>
    </row>
    <row r="28" spans="1:5" ht="12.75">
      <c r="A28" s="177" t="s">
        <v>272</v>
      </c>
      <c r="B28" s="202"/>
      <c r="C28" s="177"/>
      <c r="D28" s="202"/>
      <c r="E28" s="218"/>
    </row>
    <row r="29" spans="1:5" ht="12.75">
      <c r="A29" s="177" t="s">
        <v>273</v>
      </c>
      <c r="B29" s="202"/>
      <c r="C29" s="177"/>
      <c r="D29" s="202"/>
      <c r="E29" s="218" t="s">
        <v>608</v>
      </c>
    </row>
    <row r="30" spans="1:5" ht="12.75">
      <c r="A30" s="177" t="s">
        <v>274</v>
      </c>
      <c r="B30" s="202"/>
      <c r="C30" s="177"/>
      <c r="D30" s="202"/>
      <c r="E30" s="218" t="s">
        <v>609</v>
      </c>
    </row>
    <row r="31" spans="1:5" ht="12.75">
      <c r="A31" s="177" t="s">
        <v>290</v>
      </c>
      <c r="B31" s="202">
        <v>520070.9</v>
      </c>
      <c r="C31" s="177">
        <v>344604.9</v>
      </c>
      <c r="D31" s="202">
        <v>175466</v>
      </c>
      <c r="E31" s="218" t="s">
        <v>969</v>
      </c>
    </row>
    <row r="32" spans="1:5" ht="12.75">
      <c r="A32" s="177" t="s">
        <v>201</v>
      </c>
      <c r="B32" s="202">
        <v>224596.6</v>
      </c>
      <c r="C32" s="177">
        <v>150134.6</v>
      </c>
      <c r="D32" s="202">
        <v>74462</v>
      </c>
      <c r="E32" s="218" t="s">
        <v>202</v>
      </c>
    </row>
    <row r="33" spans="1:4" s="170" customFormat="1" ht="12.75">
      <c r="A33" s="203" t="s">
        <v>203</v>
      </c>
      <c r="B33" s="204"/>
      <c r="C33" s="203"/>
      <c r="D33" s="204"/>
    </row>
    <row r="34" spans="1:5" s="170" customFormat="1" ht="13.5">
      <c r="A34" s="203" t="s">
        <v>297</v>
      </c>
      <c r="B34" s="204">
        <v>3775210.4</v>
      </c>
      <c r="C34" s="203">
        <v>2488924.6</v>
      </c>
      <c r="D34" s="204">
        <v>1286285.8</v>
      </c>
      <c r="E34" s="167" t="s">
        <v>204</v>
      </c>
    </row>
    <row r="35" spans="1:4" ht="12.75">
      <c r="A35" s="177" t="s">
        <v>277</v>
      </c>
      <c r="B35" s="202"/>
      <c r="C35" s="177"/>
      <c r="D35" s="202"/>
    </row>
    <row r="36" spans="1:5" ht="12.75">
      <c r="A36" s="177" t="s">
        <v>278</v>
      </c>
      <c r="B36" s="202">
        <v>333020.6</v>
      </c>
      <c r="C36" s="177">
        <v>208036</v>
      </c>
      <c r="D36" s="202">
        <v>124984.6</v>
      </c>
      <c r="E36" s="218" t="s">
        <v>207</v>
      </c>
    </row>
    <row r="37" spans="1:5" ht="12.75">
      <c r="A37" s="177" t="s">
        <v>279</v>
      </c>
      <c r="B37" s="202"/>
      <c r="C37" s="177"/>
      <c r="D37" s="202"/>
      <c r="E37" s="218" t="s">
        <v>210</v>
      </c>
    </row>
    <row r="38" spans="1:5" ht="12.75">
      <c r="A38" s="177" t="s">
        <v>280</v>
      </c>
      <c r="B38" s="202">
        <v>70247.9</v>
      </c>
      <c r="C38" s="177">
        <v>59475.3</v>
      </c>
      <c r="D38" s="202">
        <v>10772.6</v>
      </c>
      <c r="E38" s="218" t="s">
        <v>211</v>
      </c>
    </row>
    <row r="39" spans="1:5" ht="12.75">
      <c r="A39" s="177" t="s">
        <v>212</v>
      </c>
      <c r="B39" s="202">
        <v>31773.3</v>
      </c>
      <c r="C39" s="177">
        <v>26939.4</v>
      </c>
      <c r="D39" s="202">
        <v>4833.9</v>
      </c>
      <c r="E39" s="218" t="s">
        <v>610</v>
      </c>
    </row>
    <row r="40" spans="1:5" ht="12.75">
      <c r="A40" s="177" t="s">
        <v>213</v>
      </c>
      <c r="B40" s="202"/>
      <c r="C40" s="177"/>
      <c r="D40" s="202"/>
      <c r="E40" s="218"/>
    </row>
    <row r="41" spans="1:5" ht="12.75">
      <c r="A41" s="177" t="s">
        <v>214</v>
      </c>
      <c r="B41" s="202"/>
      <c r="C41" s="177"/>
      <c r="D41" s="202"/>
      <c r="E41" s="218" t="s">
        <v>215</v>
      </c>
    </row>
    <row r="42" spans="1:5" ht="12.75">
      <c r="A42" s="177" t="s">
        <v>216</v>
      </c>
      <c r="B42" s="202">
        <v>32361.8</v>
      </c>
      <c r="C42" s="177">
        <v>5045.3</v>
      </c>
      <c r="D42" s="202">
        <v>27316.5</v>
      </c>
      <c r="E42" s="218" t="s">
        <v>217</v>
      </c>
    </row>
    <row r="43" spans="1:5" ht="12.75">
      <c r="A43" s="177"/>
      <c r="B43" s="202"/>
      <c r="C43" s="177"/>
      <c r="D43" s="202"/>
      <c r="E43" s="218" t="s">
        <v>262</v>
      </c>
    </row>
    <row r="44" spans="1:5" ht="12.75">
      <c r="A44" s="177" t="s">
        <v>218</v>
      </c>
      <c r="B44" s="202">
        <v>43372.1</v>
      </c>
      <c r="C44" s="177">
        <v>21564.3</v>
      </c>
      <c r="D44" s="202">
        <v>21807.8</v>
      </c>
      <c r="E44" s="218" t="s">
        <v>219</v>
      </c>
    </row>
    <row r="45" spans="1:5" ht="12.75">
      <c r="A45" s="177" t="s">
        <v>960</v>
      </c>
      <c r="B45" s="202"/>
      <c r="C45" s="177"/>
      <c r="D45" s="202"/>
      <c r="E45" s="218" t="s">
        <v>220</v>
      </c>
    </row>
    <row r="46" spans="1:5" ht="12.75">
      <c r="A46" s="177" t="s">
        <v>961</v>
      </c>
      <c r="B46" s="202"/>
      <c r="C46" s="177"/>
      <c r="D46" s="202"/>
      <c r="E46" s="218" t="s">
        <v>221</v>
      </c>
    </row>
    <row r="47" spans="1:5" ht="12.75">
      <c r="A47" s="177" t="s">
        <v>298</v>
      </c>
      <c r="B47" s="202">
        <v>809414.7</v>
      </c>
      <c r="C47" s="177">
        <v>552502.9</v>
      </c>
      <c r="D47" s="202">
        <v>256911.8</v>
      </c>
      <c r="E47" s="218" t="s">
        <v>222</v>
      </c>
    </row>
    <row r="48" spans="1:5" ht="12.75">
      <c r="A48" s="177" t="s">
        <v>223</v>
      </c>
      <c r="B48" s="202"/>
      <c r="C48" s="177"/>
      <c r="D48" s="202"/>
      <c r="E48" s="218"/>
    </row>
    <row r="49" spans="1:5" ht="12.75">
      <c r="A49" s="177" t="s">
        <v>299</v>
      </c>
      <c r="B49" s="202">
        <v>1414842.9</v>
      </c>
      <c r="C49" s="177">
        <v>948064.3</v>
      </c>
      <c r="D49" s="202">
        <v>466778.6</v>
      </c>
      <c r="E49" s="218" t="s">
        <v>225</v>
      </c>
    </row>
    <row r="50" spans="1:5" ht="12.75">
      <c r="A50" s="177" t="s">
        <v>226</v>
      </c>
      <c r="B50" s="202"/>
      <c r="C50" s="177"/>
      <c r="D50" s="202"/>
      <c r="E50" s="218" t="s">
        <v>942</v>
      </c>
    </row>
    <row r="51" spans="1:5" ht="12.75">
      <c r="A51" s="177" t="s">
        <v>943</v>
      </c>
      <c r="B51" s="202">
        <v>232205.5</v>
      </c>
      <c r="C51" s="177">
        <v>156338.6</v>
      </c>
      <c r="D51" s="202">
        <v>75866.9</v>
      </c>
      <c r="E51" s="218" t="s">
        <v>944</v>
      </c>
    </row>
    <row r="52" spans="1:5" ht="12.75">
      <c r="A52" s="177" t="s">
        <v>945</v>
      </c>
      <c r="B52" s="202"/>
      <c r="C52" s="177"/>
      <c r="D52" s="202"/>
      <c r="E52" s="218" t="s">
        <v>1234</v>
      </c>
    </row>
    <row r="53" spans="1:5" ht="12.75">
      <c r="A53" s="177" t="s">
        <v>2078</v>
      </c>
      <c r="B53" s="202">
        <v>767103.7</v>
      </c>
      <c r="C53" s="177">
        <v>481774</v>
      </c>
      <c r="D53" s="202">
        <v>285329.7</v>
      </c>
      <c r="E53" s="218" t="s">
        <v>1236</v>
      </c>
    </row>
    <row r="54" spans="1:5" ht="12.75">
      <c r="A54" s="177"/>
      <c r="B54" s="202"/>
      <c r="C54" s="177"/>
      <c r="D54" s="202"/>
      <c r="E54" s="218" t="s">
        <v>1237</v>
      </c>
    </row>
    <row r="55" spans="1:5" ht="12.75">
      <c r="A55" s="177" t="s">
        <v>1238</v>
      </c>
      <c r="B55" s="202">
        <v>69283.7</v>
      </c>
      <c r="C55" s="177">
        <v>62793.8</v>
      </c>
      <c r="D55" s="202">
        <v>6489.9</v>
      </c>
      <c r="E55" s="218" t="s">
        <v>1239</v>
      </c>
    </row>
    <row r="56" spans="1:5" ht="12.75">
      <c r="A56" s="177" t="s">
        <v>1240</v>
      </c>
      <c r="B56" s="202"/>
      <c r="C56" s="177"/>
      <c r="D56" s="202"/>
      <c r="E56" s="218" t="s">
        <v>1241</v>
      </c>
    </row>
    <row r="57" spans="1:5" ht="12.75">
      <c r="A57" s="177" t="s">
        <v>300</v>
      </c>
      <c r="B57" s="202">
        <v>203789.7</v>
      </c>
      <c r="C57" s="177">
        <v>122729.3</v>
      </c>
      <c r="D57" s="202">
        <v>81060.4</v>
      </c>
      <c r="E57" s="218" t="s">
        <v>1242</v>
      </c>
    </row>
    <row r="58" spans="1:4" ht="10.5" customHeight="1">
      <c r="A58" s="177"/>
      <c r="B58" s="202"/>
      <c r="C58" s="177"/>
      <c r="D58" s="202"/>
    </row>
    <row r="59" spans="1:4" ht="12.75">
      <c r="A59" s="177"/>
      <c r="C59" s="177"/>
      <c r="D59" s="202"/>
    </row>
    <row r="60" ht="15" customHeight="1"/>
    <row r="61" ht="3.75" customHeight="1"/>
    <row r="62" ht="15.75" customHeight="1"/>
    <row r="63" ht="14.25" customHeight="1"/>
    <row r="64" ht="15.75" customHeight="1"/>
    <row r="65" ht="12" customHeight="1"/>
    <row r="66" ht="27.75" customHeight="1"/>
    <row r="67" ht="27" customHeight="1"/>
    <row r="68" ht="27.75" customHeight="1"/>
    <row r="69" ht="19.5" customHeight="1"/>
    <row r="70" ht="19.5" customHeight="1"/>
    <row r="71" ht="19.5" customHeight="1"/>
    <row r="72" ht="30" customHeight="1"/>
    <row r="73" ht="18.75" customHeight="1"/>
    <row r="74" ht="18.75" customHeight="1"/>
    <row r="75" ht="18.75" customHeight="1"/>
    <row r="76" ht="18.75" customHeight="1"/>
    <row r="77" ht="18.75" customHeight="1"/>
    <row r="78" ht="18.75" customHeight="1"/>
    <row r="79" ht="15.75" customHeight="1"/>
    <row r="80" ht="18.75" customHeight="1"/>
    <row r="81" ht="26.2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24.75" customHeight="1"/>
    <row r="98" ht="18.75" customHeight="1"/>
    <row r="100" ht="15" customHeight="1"/>
    <row r="101" ht="3.75" customHeight="1"/>
    <row r="103" ht="12.75" customHeight="1"/>
    <row r="104" ht="15" customHeight="1"/>
    <row r="105" ht="12" customHeight="1"/>
    <row r="106" ht="37.5" customHeight="1"/>
    <row r="107" ht="20.25" customHeight="1"/>
    <row r="108" ht="30" customHeight="1"/>
    <row r="109" ht="18.75" customHeight="1"/>
    <row r="110" ht="18.75" customHeight="1"/>
    <row r="111" ht="18.75" customHeight="1"/>
    <row r="112" ht="27" customHeight="1"/>
    <row r="113" ht="18.75" customHeight="1"/>
    <row r="114" ht="18.75" customHeight="1"/>
    <row r="115" ht="18.75" customHeight="1"/>
    <row r="116" ht="18.75" customHeight="1"/>
    <row r="117" ht="18.75" customHeight="1"/>
    <row r="118" ht="18.75" customHeight="1"/>
    <row r="119" ht="18.75" customHeight="1"/>
    <row r="120" ht="18.75" customHeight="1"/>
    <row r="121" ht="27.75" customHeight="1"/>
    <row r="122" ht="18.75" customHeight="1"/>
    <row r="123" ht="18.75" customHeight="1"/>
    <row r="124" ht="18.75" customHeight="1"/>
    <row r="125" ht="18.75" customHeight="1"/>
    <row r="126" ht="18.75" customHeight="1"/>
    <row r="127" ht="18.75" customHeight="1"/>
    <row r="128" ht="18.75" customHeight="1"/>
    <row r="129" ht="18.75" customHeight="1"/>
    <row r="130" ht="18.75" customHeight="1"/>
    <row r="131" ht="18.75" customHeight="1"/>
    <row r="132" ht="18.75" customHeight="1"/>
    <row r="133" ht="18.75" customHeight="1"/>
    <row r="134" ht="18.75" customHeight="1"/>
    <row r="135" ht="18.75" customHeight="1"/>
    <row r="136" ht="16.5" customHeight="1"/>
    <row r="138" ht="12" customHeight="1"/>
    <row r="140" ht="15" customHeight="1"/>
    <row r="141" ht="3.75" customHeight="1"/>
    <row r="142" ht="16.5" customHeight="1"/>
    <row r="143" ht="12.75" customHeight="1"/>
    <row r="144" ht="18" customHeight="1"/>
    <row r="145" ht="12" customHeight="1"/>
    <row r="146" ht="51.75" customHeight="1"/>
    <row r="147" ht="33" customHeight="1"/>
    <row r="148" ht="18.75" customHeight="1"/>
    <row r="149" ht="18.75" customHeight="1"/>
    <row r="150" ht="18.75" customHeight="1"/>
    <row r="151" ht="30.75" customHeight="1"/>
    <row r="152" ht="18.75" customHeight="1"/>
    <row r="153" ht="18.75" customHeight="1"/>
    <row r="154" ht="18.75" customHeight="1"/>
    <row r="155" ht="18.75" customHeight="1"/>
    <row r="156" ht="18.75" customHeight="1"/>
    <row r="157" ht="18.75" customHeight="1"/>
    <row r="158" ht="18.75" customHeight="1"/>
    <row r="159" ht="18.75" customHeight="1"/>
    <row r="160" ht="26.25" customHeight="1"/>
    <row r="161" ht="18.75" customHeight="1"/>
    <row r="162" ht="18.75" customHeight="1"/>
    <row r="163" ht="18.75" customHeight="1"/>
    <row r="164" ht="18.75" customHeight="1"/>
    <row r="165" ht="18.75" customHeight="1"/>
    <row r="166" ht="18.75" customHeight="1"/>
    <row r="167" ht="18.75" customHeight="1"/>
    <row r="168" ht="18.75" customHeight="1"/>
    <row r="169" ht="18.75" customHeight="1"/>
    <row r="170" ht="18.75" customHeight="1"/>
    <row r="171" ht="18.75" customHeight="1"/>
    <row r="172" ht="18.75" customHeight="1"/>
    <row r="173" ht="18.75" customHeight="1"/>
    <row r="174" ht="18.75" customHeight="1"/>
    <row r="175" ht="18.75" customHeight="1"/>
    <row r="177" ht="14.25" customHeight="1"/>
    <row r="179" ht="15.75" customHeight="1"/>
    <row r="180" ht="3.75" customHeight="1"/>
    <row r="181" ht="15" customHeight="1"/>
    <row r="182" ht="12" customHeight="1"/>
    <row r="183" ht="15" customHeight="1"/>
    <row r="184" ht="12" customHeight="1"/>
    <row r="185" ht="33" customHeight="1"/>
    <row r="186" ht="26.25" customHeight="1"/>
    <row r="187" ht="35.25" customHeight="1"/>
    <row r="188" ht="18.75" customHeight="1"/>
    <row r="189" ht="18.75" customHeight="1"/>
    <row r="190" ht="18.75" customHeight="1"/>
    <row r="191" ht="29.25" customHeight="1"/>
    <row r="192" ht="18.75" customHeight="1"/>
    <row r="193" ht="18.75" customHeight="1"/>
    <row r="194" ht="18.75" customHeight="1"/>
    <row r="195" ht="18.75" customHeight="1"/>
    <row r="196" ht="18.75" customHeight="1"/>
    <row r="197" ht="18.75" customHeight="1"/>
    <row r="198" ht="18.75" customHeight="1"/>
    <row r="199" ht="18.75" customHeight="1"/>
    <row r="200" ht="26.25" customHeight="1"/>
    <row r="201" ht="18.75" customHeight="1"/>
    <row r="202" ht="18.75" customHeight="1"/>
    <row r="203" ht="18.75" customHeight="1"/>
    <row r="204" ht="18.75" customHeight="1"/>
    <row r="205" ht="18.75" customHeight="1"/>
    <row r="206" ht="18.75" customHeight="1"/>
    <row r="207" ht="17.25" customHeight="1"/>
    <row r="208" ht="18.75" customHeight="1"/>
    <row r="209" ht="18.75" customHeight="1"/>
    <row r="210" ht="18.75" customHeight="1"/>
    <row r="211" ht="18.75" customHeight="1"/>
    <row r="212" ht="18.75" customHeight="1"/>
    <row r="213" ht="18.75" customHeight="1"/>
    <row r="214" ht="16.5" customHeight="1"/>
    <row r="215" ht="14.25" customHeight="1"/>
  </sheetData>
  <mergeCells count="6">
    <mergeCell ref="E5:E7"/>
    <mergeCell ref="B8:D8"/>
    <mergeCell ref="A5:A8"/>
    <mergeCell ref="B5:B7"/>
    <mergeCell ref="C5:C7"/>
    <mergeCell ref="D5:D7"/>
  </mergeCells>
  <printOptions/>
  <pageMargins left="0.9448818897637796" right="0.7480314960629921" top="0.7480314960629921" bottom="0.7480314960629921"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Kobylarz Janusz</dc:creator>
  <cp:keywords/>
  <dc:description/>
  <cp:lastModifiedBy>MazurekD</cp:lastModifiedBy>
  <cp:lastPrinted>2008-06-10T09:28:32Z</cp:lastPrinted>
  <dcterms:created xsi:type="dcterms:W3CDTF">2007-07-18T12:09:12Z</dcterms:created>
  <dcterms:modified xsi:type="dcterms:W3CDTF">2009-08-31T09:53:34Z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